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konecny\Desktop\Výkazy výměr soutěž ZŠ a MŠ Skalice\"/>
    </mc:Choice>
  </mc:AlternateContent>
  <xr:revisionPtr revIDLastSave="0" documentId="13_ncr:1_{92065A3C-1435-4106-B9BA-6BD1A657AABF}" xr6:coauthVersionLast="45" xr6:coauthVersionMax="45" xr10:uidLastSave="{00000000-0000-0000-0000-000000000000}"/>
  <bookViews>
    <workbookView xWindow="-108" yWindow="-108" windowWidth="23256" windowHeight="12576" xr2:uid="{00000000-000D-0000-FFFF-FFFF00000000}"/>
  </bookViews>
  <sheets>
    <sheet name="Podmínky" sheetId="12" r:id="rId1"/>
    <sheet name="Položky" sheetId="10" r:id="rId2"/>
  </sheets>
  <definedNames>
    <definedName name="_xlnm.Print_Titles" localSheetId="0">Podmínky!$1:$3</definedName>
    <definedName name="_xlnm.Print_Titles" localSheetId="1">Položky!$1:$4</definedName>
    <definedName name="_xlnm.Print_Area" localSheetId="0">Podmínky!$A$1:$G$88</definedName>
    <definedName name="_xlnm.Print_Area" localSheetId="1">Položky!$A$1:$G$232</definedName>
    <definedName name="rozp" hidden="1">{#N/A,#N/A,TRUE,"Krycí list"}</definedName>
    <definedName name="summary" hidden="1">{#N/A,#N/A,TRUE,"Krycí list"}</definedName>
    <definedName name="tab">#REF!</definedName>
    <definedName name="wrn.Kontrolní._.rozpočet." hidden="1">{#N/A,#N/A,TRUE,"Krycí list"}</definedName>
    <definedName name="wrn.Kontrolní._.rozpoeet." hidden="1">{#N/A,#N/A,TRUE,"Krycí list"}</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67" i="10" l="1"/>
  <c r="G154" i="10" l="1"/>
  <c r="G139" i="10"/>
  <c r="G137" i="10" l="1"/>
  <c r="G136" i="10"/>
  <c r="G162" i="10" l="1"/>
  <c r="G163" i="10"/>
  <c r="G164" i="10"/>
  <c r="G165" i="10"/>
  <c r="G166" i="10"/>
  <c r="G168" i="10"/>
  <c r="G169" i="10"/>
  <c r="G170" i="10"/>
  <c r="G171" i="10"/>
  <c r="G177" i="10" l="1"/>
  <c r="G172" i="10"/>
  <c r="G173" i="10"/>
  <c r="G150" i="10" l="1"/>
  <c r="G151" i="10"/>
  <c r="G152" i="10"/>
  <c r="G153" i="10"/>
  <c r="G155" i="10"/>
  <c r="G149" i="10"/>
  <c r="G148" i="10"/>
  <c r="G147" i="10"/>
  <c r="G157" i="10"/>
  <c r="G143" i="10"/>
  <c r="G134" i="10"/>
  <c r="G133" i="10"/>
  <c r="G128" i="10"/>
  <c r="G129" i="10"/>
  <c r="G130" i="10"/>
  <c r="G131" i="10"/>
  <c r="G132" i="10"/>
  <c r="G122" i="10"/>
  <c r="G123" i="10"/>
  <c r="G124" i="10"/>
  <c r="G125" i="10"/>
  <c r="G126" i="10"/>
  <c r="G127" i="10"/>
  <c r="G105" i="10"/>
  <c r="G106" i="10"/>
  <c r="G107" i="10"/>
  <c r="G108" i="10"/>
  <c r="G109" i="10"/>
  <c r="G110" i="10"/>
  <c r="G111" i="10"/>
  <c r="G112" i="10"/>
  <c r="G113" i="10"/>
  <c r="G114" i="10"/>
  <c r="G115" i="10"/>
  <c r="G116" i="10"/>
  <c r="G117" i="10"/>
  <c r="G104" i="10"/>
  <c r="G89" i="10"/>
  <c r="G88" i="10"/>
  <c r="G86" i="10"/>
  <c r="G85" i="10"/>
  <c r="G92" i="10"/>
  <c r="G91" i="10"/>
  <c r="G80" i="10"/>
  <c r="G81" i="10"/>
  <c r="G82" i="10"/>
  <c r="G83" i="10"/>
  <c r="G84" i="10"/>
  <c r="G93" i="10"/>
  <c r="G94" i="10"/>
  <c r="G95" i="10"/>
  <c r="G75" i="10" l="1"/>
  <c r="G70" i="10" l="1"/>
  <c r="G71" i="10"/>
  <c r="G72" i="10"/>
  <c r="G69" i="10"/>
  <c r="G68" i="10"/>
  <c r="G38" i="10"/>
  <c r="B20" i="10" l="1"/>
  <c r="G208" i="10"/>
  <c r="G20" i="10" s="1"/>
  <c r="G190" i="10"/>
  <c r="G188" i="10" l="1"/>
  <c r="G189" i="10"/>
  <c r="G185" i="10"/>
  <c r="G184" i="10"/>
  <c r="G145" i="10" l="1"/>
  <c r="G144" i="10"/>
  <c r="G121" i="10"/>
  <c r="G119" i="10"/>
  <c r="G118" i="10"/>
  <c r="G98" i="10" l="1"/>
  <c r="G97" i="10"/>
  <c r="G64" i="10"/>
  <c r="G65" i="10"/>
  <c r="G66" i="10"/>
  <c r="F2" i="12" l="1"/>
  <c r="B19" i="10" l="1"/>
  <c r="B18" i="10"/>
  <c r="B17" i="10"/>
  <c r="B16" i="10"/>
  <c r="B15" i="10"/>
  <c r="G206" i="10"/>
  <c r="G207" i="10"/>
  <c r="B206" i="10"/>
  <c r="B205" i="10"/>
  <c r="B12" i="10"/>
  <c r="G187" i="10"/>
  <c r="G183" i="10"/>
  <c r="G182" i="10"/>
  <c r="G181" i="10"/>
  <c r="G180" i="10"/>
  <c r="G174" i="10"/>
  <c r="G12" i="10" l="1"/>
  <c r="G18" i="10"/>
  <c r="B11" i="10" l="1"/>
  <c r="G161" i="10"/>
  <c r="G160" i="10"/>
  <c r="G156" i="10"/>
  <c r="G142" i="10"/>
  <c r="G101" i="10"/>
  <c r="G100" i="10"/>
  <c r="G96" i="10"/>
  <c r="G102" i="10"/>
  <c r="G120" i="10"/>
  <c r="G11" i="10" l="1"/>
  <c r="G17" i="10"/>
  <c r="G60" i="10" l="1"/>
  <c r="G59" i="10"/>
  <c r="G51" i="10"/>
  <c r="G50" i="10"/>
  <c r="G46" i="10"/>
  <c r="G47" i="10"/>
  <c r="G48" i="10"/>
  <c r="G49" i="10"/>
  <c r="G53" i="10"/>
  <c r="G54" i="10"/>
  <c r="G55" i="10"/>
  <c r="G56" i="10"/>
  <c r="G57" i="10"/>
  <c r="G58" i="10"/>
  <c r="G45" i="10"/>
  <c r="G198" i="10" l="1"/>
  <c r="G197" i="10"/>
  <c r="G73" i="10" l="1"/>
  <c r="G61" i="10" l="1"/>
  <c r="G62" i="10"/>
  <c r="G63" i="10"/>
  <c r="G67" i="10"/>
  <c r="G42" i="10" l="1"/>
  <c r="G43" i="10"/>
  <c r="G44" i="10"/>
  <c r="G76" i="10"/>
  <c r="G194" i="10" l="1"/>
  <c r="G193" i="10"/>
  <c r="G41" i="10"/>
  <c r="G36" i="10"/>
  <c r="G32" i="10"/>
  <c r="B207" i="10"/>
  <c r="G196" i="10"/>
  <c r="G13" i="10" l="1"/>
  <c r="G19" i="10"/>
  <c r="B13" i="10"/>
  <c r="G79" i="10" l="1"/>
  <c r="G210" i="10" l="1"/>
  <c r="B2" i="12" l="1"/>
  <c r="G37" i="10" l="1"/>
  <c r="A24" i="10" l="1"/>
  <c r="A23" i="10"/>
  <c r="A22" i="10"/>
  <c r="A21" i="10"/>
  <c r="G78" i="10" l="1"/>
  <c r="G10" i="10" l="1"/>
  <c r="F1" i="12"/>
  <c r="B3" i="12"/>
  <c r="B1" i="12"/>
  <c r="G204" i="10"/>
  <c r="G16" i="10" s="1"/>
  <c r="B204" i="10"/>
  <c r="B10" i="10"/>
  <c r="G201" i="10"/>
  <c r="G202" i="10"/>
  <c r="B203" i="10"/>
  <c r="G203" i="10"/>
  <c r="G212" i="10"/>
  <c r="G213" i="10"/>
  <c r="G214" i="10"/>
  <c r="G215" i="10"/>
  <c r="G216" i="10"/>
  <c r="G217" i="10"/>
  <c r="G218" i="10"/>
  <c r="G219" i="10"/>
  <c r="G220" i="10"/>
  <c r="G222" i="10"/>
  <c r="G22" i="10" s="1"/>
  <c r="G223" i="10"/>
  <c r="G31" i="10"/>
  <c r="A8" i="10"/>
  <c r="B8" i="10"/>
  <c r="B9" i="10"/>
  <c r="A14" i="10"/>
  <c r="B14" i="10"/>
  <c r="B21" i="10"/>
  <c r="B22" i="10"/>
  <c r="B23" i="10"/>
  <c r="B24" i="10"/>
  <c r="G9" i="10" l="1"/>
  <c r="G15" i="10"/>
  <c r="G21" i="10"/>
  <c r="G225" i="10"/>
  <c r="G226" i="10"/>
  <c r="G14" i="10" l="1"/>
  <c r="G8" i="10"/>
  <c r="G23" i="10"/>
  <c r="G228" i="10"/>
  <c r="G25" i="10" l="1"/>
  <c r="G230" i="10"/>
  <c r="G24" i="10" s="1"/>
  <c r="G232" i="10" l="1"/>
  <c r="G26" i="10" s="1"/>
</calcChain>
</file>

<file path=xl/sharedStrings.xml><?xml version="1.0" encoding="utf-8"?>
<sst xmlns="http://schemas.openxmlformats.org/spreadsheetml/2006/main" count="401" uniqueCount="273">
  <si>
    <t>Popis, druh</t>
  </si>
  <si>
    <t>Jednotka</t>
  </si>
  <si>
    <t>Množství</t>
  </si>
  <si>
    <t>Jedn. cena (Kč)</t>
  </si>
  <si>
    <t>Cena (Kč)</t>
  </si>
  <si>
    <t>Archivní číslo:</t>
  </si>
  <si>
    <t>1.</t>
  </si>
  <si>
    <t>2.</t>
  </si>
  <si>
    <t>3.</t>
  </si>
  <si>
    <t>4.</t>
  </si>
  <si>
    <t>5.</t>
  </si>
  <si>
    <t>NEPŘEDVÍDANÉ PRÁCE</t>
  </si>
  <si>
    <t>h</t>
  </si>
  <si>
    <t>Příprava ke komplexnímu vyzkoušení, oživení a vyregulování zařízení</t>
  </si>
  <si>
    <t>Vypracování protokolu o proměření a vyregulování</t>
  </si>
  <si>
    <t>Měření hlučnosti zařízení</t>
  </si>
  <si>
    <t>Vypracování protokolu o měření hlučnosti zařízení</t>
  </si>
  <si>
    <t>Komplexní vyzkoušení zařízení</t>
  </si>
  <si>
    <t>Zaškolení obsluhy</t>
  </si>
  <si>
    <t>Vypracování provozních předpisů</t>
  </si>
  <si>
    <t>Hodinová mzda pro nepředvídané práce, stavbou způsobené změny, které nemohou být v jednotkových cenách vyúčtovány. Práce budou uznány jen tehdy, budou - li prokázány dokladem</t>
  </si>
  <si>
    <t>kpl</t>
  </si>
  <si>
    <t>HODINOVÉ ZÚČTOVACÍ SAZBY</t>
  </si>
  <si>
    <t>CELKOVÝ SOUČET (bez DPH)</t>
  </si>
  <si>
    <t>%</t>
  </si>
  <si>
    <t>VEDLEJŠÍ ROZPOČTOVÉ NÁKLADY</t>
  </si>
  <si>
    <t>zařízení staveniště</t>
  </si>
  <si>
    <t>DPH</t>
  </si>
  <si>
    <t>CELKOVÝ SOUČET (včetně DPH)</t>
  </si>
  <si>
    <t>Pozice</t>
  </si>
  <si>
    <t>DODÁVKA ZAŘÍZENÍ</t>
  </si>
  <si>
    <t>REKAPITULACE</t>
  </si>
  <si>
    <t>1.01</t>
  </si>
  <si>
    <t>2.01</t>
  </si>
  <si>
    <t>ks</t>
  </si>
  <si>
    <t>m</t>
  </si>
  <si>
    <t>Objednatel:</t>
  </si>
  <si>
    <t>2.02</t>
  </si>
  <si>
    <t>2.03</t>
  </si>
  <si>
    <t>provoz investora</t>
  </si>
  <si>
    <t>1.1.</t>
  </si>
  <si>
    <t>Podmínky pro zpracování nabídky jsou pro zhotovitele závazné, jak při zpracování nabídky, tak i v průběhu realizace díla. Na pozdější nároky, vyplývající z nerespektování těchto podmínek, nebude brán zřetel.</t>
  </si>
  <si>
    <t>1.2.</t>
  </si>
  <si>
    <t>1.3.</t>
  </si>
  <si>
    <t>1.4.</t>
  </si>
  <si>
    <t>Nabízené jednotkové ceny jsou pevné ceny, platné až do přejímky ve smyslu obchodního práva.</t>
  </si>
  <si>
    <t>1.5.</t>
  </si>
  <si>
    <t>Pokud se poptaný zhotovitel nechce zúčastnit výběrového řízení, požaduje se vrácení nabídky.</t>
  </si>
  <si>
    <t xml:space="preserve">Jednotkové ceny nabídky zahrnují zejména </t>
  </si>
  <si>
    <t>1.6.</t>
  </si>
  <si>
    <r>
      <t>c) náklady na přípomoce, lešení, přesuny hmot a skládkovné</t>
    </r>
    <r>
      <rPr>
        <sz val="11"/>
        <rFont val="Arial Narrow"/>
        <family val="2"/>
        <charset val="238"/>
      </rPr>
      <t>;</t>
    </r>
  </si>
  <si>
    <r>
      <t>d) náklady na skladování, dovozné, balení, cla, zpětné odeslání obalů</t>
    </r>
    <r>
      <rPr>
        <sz val="11"/>
        <rFont val="Arial Narrow"/>
        <family val="2"/>
        <charset val="238"/>
      </rPr>
      <t>;</t>
    </r>
  </si>
  <si>
    <r>
      <t>e) náklady na veškeré údržbářské a opravárenské práce nutné pro zhotovení díla</t>
    </r>
    <r>
      <rPr>
        <sz val="11"/>
        <rFont val="Arial Narrow"/>
        <family val="2"/>
        <charset val="238"/>
      </rPr>
      <t>;</t>
    </r>
  </si>
  <si>
    <t xml:space="preserve">f) náklady na zhotovení a odstranění vzorků, předepsané zkoušky a atesty podle příslušných předpisů nebo potřebných pro prokázání bezchybné funkce díla;  </t>
  </si>
  <si>
    <r>
      <t>g) náklady na ochranu díla až do přejímky</t>
    </r>
    <r>
      <rPr>
        <sz val="11"/>
        <rFont val="Arial Narrow"/>
        <family val="2"/>
        <charset val="238"/>
      </rPr>
      <t>;</t>
    </r>
  </si>
  <si>
    <r>
      <t>h) náklady na poskytnutí odborného dozoru, t.j. odpovědného stavbyvedoucího</t>
    </r>
    <r>
      <rPr>
        <sz val="11"/>
        <rFont val="Arial Narrow"/>
        <family val="2"/>
        <charset val="238"/>
      </rPr>
      <t>;</t>
    </r>
  </si>
  <si>
    <t xml:space="preserve">i) náklady na zhotovení výkresů, výpočtů a dalších výkonů potřebných pro detailní rozpracování projektů předaných objednatelem, které jsou potřebné pro realizaci díla;  </t>
  </si>
  <si>
    <t xml:space="preserve">k) náklady na zhotovení a demontáž zařízení staveniště a veškerých výkonů sloužících pro zhotovení díla a pro provoz díla uživatelů dále nepotřebných;  </t>
  </si>
  <si>
    <t>1.7.</t>
  </si>
  <si>
    <t>Zhotovitel je povinen si před předáním nabídky prohlédnout a přezkoumat staveniště a jeho okolí a obstarat si všechny nezbytné a přístupné informace, které mu umožní zpracovat nabídku úplně a jednoznačně. Objednatel musí přitom mezi jiným podrobně informovat o možnostech dopravy a přístupových cest, o možnostech spojení, o obstarávání ubytování a stravování personálu, obstarávání a skladování materiálu a zjištěná rizika ve své nabídce dostatečně zohlednit. Před předáním nabídky si zhotovitel může vyžádat konzultace u odboru  objednatele. Pozdější požadavky plynoucí z omylu či z neznalosti poměrů staveniště jsou vyloučeny.</t>
  </si>
  <si>
    <t>1.8.</t>
  </si>
  <si>
    <t>Jestliže se zdají být rozdílná pojetí ohledně druhu provedení při vypracování nabídky možná, je třeba před předáním nabídky vyžádat vyjasnění s odborem investora. Nabízený způsob provedení je třeba podrobně popsat.</t>
  </si>
  <si>
    <t>1.9.</t>
  </si>
  <si>
    <t>Zhotovitel prohlašuje, že všechny podmínky výběrového řízení ve všech jejich částech a přílohách zcela přečetl, přezkoumal a pochopil, a že je uznává bez omezení, že pro něho jsou požadované výkony jasné a nerozporné, a že na základě své zkušenosti, technického vybavení a disponibilního personálu je schopen realizovat smluvní výkony bez závad, kompletně, s funkční spolehlivostí, pohotově k použití, resp. provozuschopně podle uznávaných pravidel stavební techniky v daných lhůtách a termínech.</t>
  </si>
  <si>
    <t>1.10.</t>
  </si>
  <si>
    <t>1.11.</t>
  </si>
  <si>
    <t>1.12.</t>
  </si>
  <si>
    <t>1.13.</t>
  </si>
  <si>
    <t>Kdyby zhotovitel předpokládal ve své nabídce zadání části výkon dalšímu zhotoviteli, musí v nabídce uvést, které dílčí výkony chce dalšímu zhotoviteli předat.</t>
  </si>
  <si>
    <t>1.14.</t>
  </si>
  <si>
    <t>Smluvní platební podmínky budou sjednány při jednáních ve smlouvě.</t>
  </si>
  <si>
    <t>1.15.</t>
  </si>
  <si>
    <t>1.16.</t>
  </si>
  <si>
    <t>1.17.</t>
  </si>
  <si>
    <t>Všichni pracovníci zhotovitele musí mít zřetelně označený název firmy na oděvu a ochranné přilbě.</t>
  </si>
  <si>
    <t>2.1.</t>
  </si>
  <si>
    <t>b) Úplné a k přezkoušení způsobilé zjištění o všech konstrukčních částech.</t>
  </si>
  <si>
    <t>2.3.</t>
  </si>
  <si>
    <t>Přeprojektováním, které bude nutné pro zvláštní (variantní) návrhy, nesmí být zpožděn začátek stavby a termín dohotovení.</t>
  </si>
  <si>
    <t>2.4.</t>
  </si>
  <si>
    <t>2.5.</t>
  </si>
  <si>
    <t>Jestliže požadovaná sdělení objednateli nedojdou, i když byla zhotoviteli díla známa, ručí zhotovitel díla za škody a špatné výkony, které jsou důsledkem takovýchto nejasností, a nemůže z těchto rozporů vyvodit žádné nároky na náhradu škody nebo omezení svého ručení.</t>
  </si>
  <si>
    <t>Zhotovitel prohlašuje, že podmínky nabídky podrobně prostudoval, že jsou mu zcela jasné a jednoznačné, a tím bere na vědomí, že na veškeré nároky, které vyplynou dodatečně, z důvodu nepochopení či nerespektování těchto podmínek, nebude brán zřetel.</t>
  </si>
  <si>
    <t>V  ......................................  dne  ..........................…</t>
  </si>
  <si>
    <t xml:space="preserve">Všeobecně </t>
  </si>
  <si>
    <t>Prohlášení zhotovitele</t>
  </si>
  <si>
    <t xml:space="preserve">Zvláštní návrhy </t>
  </si>
  <si>
    <t>Zpracování a předání nabídky je pro objednatele bezplatné a nezávazné, i když jejím zpracováním vzniknou nabízejícímu zvláštní výlohy, například vypracováním plánů, propočtů atd. Platí to také pro vzorky a zkoušky materiálu, které by byly s nabídkou předloženy.</t>
  </si>
  <si>
    <t>Objednatel má vždy právo projekt změnit, rozšířit nebo omezit. Proto se mohou výběrového řízení na zhotovitele díla zúčastnit pouze ti z nabízejících, kteří jsou s to vyhovět nárokům z toho plynoucím a budou moci pružným disponováním dostatečnými personálními a mechanickými zdroji dílo včas provést. Změny stanovené objednatelem budou určeny písemně v návrhu dodatku ke smlouvě o dílo.</t>
  </si>
  <si>
    <r>
      <t>b) veškeré náklady pro zajištění bezpečné práce, ochrany materiálů, součástí a dalších předmětů pro realizaci díla</t>
    </r>
    <r>
      <rPr>
        <sz val="11"/>
        <rFont val="Arial Narrow"/>
        <family val="2"/>
        <charset val="238"/>
      </rPr>
      <t>;</t>
    </r>
  </si>
  <si>
    <t>j) náklady na úpravu dokumentace - zapracování skutečného provedení prací;</t>
  </si>
  <si>
    <t>l) náklady na úhradu specialistů pro provedení zkoušek, které jsou pro provoz potřebné;</t>
  </si>
  <si>
    <t>Jednotkové ceny jsou konečné a neměnné až do přejímky díla.</t>
  </si>
  <si>
    <t>Veškerý prořez a překrytí materiálů je obsažen v jednotkových cenách.</t>
  </si>
  <si>
    <t>Zhotovitel díla musí své výkony chránit před znečištěním a poškozením až do přejímky.</t>
  </si>
  <si>
    <t>Existuje striktní zákaz používání látek poškozujících lakové vrstvy (způsobujících prohlubně), zejména silikonů a polytetrafluorénů. Tyto látky nesmí být ani ve stavebních materiálech, pomocných stavebních materiálech, ve stavebních dílcích, pracovních prostředcích a v nářadí, ani v oděvu nebo na těle personálu, která je na staveništi, ani na něm lpět. Personál staveniště je třeba v pravidelných časových odstupech o tomto zákazu poučit. Poučení je nutno zaprotokolovat, vždy jednu kopii je třeba předat objednateli k založení.</t>
  </si>
  <si>
    <t>Zde uvedená ustanovení se okamžikem uzavření smlouvy stávají její nedílnou součástí.</t>
  </si>
  <si>
    <t>Zvláštní návrh realizace díla představuje variantu dle zhotovitele. Jako takový bude předložen separátně. Zvláštní variantní návrh provedení díla musí obsahovat tyto doplňkové části k nabídce:</t>
  </si>
  <si>
    <t>a) Popis, statický výpočet a konstrukční výkresy, z nichž jsou rozpoznatelné všechny jednotlivosti zvláštního návrhu, a to v úplnosti, jednoznačně a s možností přezkoušení.</t>
  </si>
  <si>
    <t>Rozpory v položkovém soupisu samy o sobě nebo v prováděcích podkladech k tomu příslušejících, je nutno, jakmile jsou zhotoviteli díla známy, písemně sdělit objednateli.</t>
  </si>
  <si>
    <t xml:space="preserve">                                                                                                                                  razítko a podpis </t>
  </si>
  <si>
    <t xml:space="preserve">Podmínky nabídky </t>
  </si>
  <si>
    <r>
      <t>a) veškeré náklady pro zhotovení bezvadného funkčně způsobilého díla, které je předmětem smlouvy (např. náklady na pomocný těsnící, spojovací a uchytávací materiál atd.)</t>
    </r>
    <r>
      <rPr>
        <sz val="11"/>
        <rFont val="Arial Narrow"/>
        <family val="2"/>
        <charset val="238"/>
      </rPr>
      <t>;</t>
    </r>
  </si>
  <si>
    <t>Zhotovitel je povinen podrobně prostudovat předloženou projektovou dokumentaci. Pro stanovení nabídkové ceny za dílo, nebo jeho část, je rozhodující veškerá výkresová dokumentace, výpisy materiálů a technická zpráva. Zhotovitel si musí provést vlastní specifikaci pro stanovení nákladů. Případné rozpory v položkovém soupisu je nutno, jakmile jsou zhotoviteli díla známy, písemně sdělit objednateli. Jestliže požadovaná sdělení objednateli nedojdou, i když byla zhotoviteli díla známa, ručí zhotovitel díla za škody a špatné výkony, které jsou důsledkem takovýchto nejasností, a nemůže z těchto rozporů vyvodit žádné nároky na náhradu škody nebo omezení svého ručení.</t>
  </si>
  <si>
    <t>V popisu položek jsou uvedeny hlavní prvky, které položku charakterizují. V nabídce je však nutno uvažovat se všemi doplňkovými, pomocnými a nezbytnými materiály, jejichž použití vyplývá z příslušných technologických předpisů pro provádění jednotlivých části staveb tak, aby byl zachován požadavek na dokonalou funkci, vzhled, kvalitu, bezpečnost a trvanlivost těchto  jednotlivých položek.</t>
  </si>
  <si>
    <t>1.18.</t>
  </si>
  <si>
    <t>1.19.</t>
  </si>
  <si>
    <t>Měděné potrubí včetně parotěsné tepelné izolace tloušťky 13 mm, včetně kolen nebo oblouků, přechodů, normalizovaného upevnění, pomocného materiálu, proplachu, lešení, zednických výpomocí</t>
  </si>
  <si>
    <t>SPIRO potrubí sk. I pozinkované, včetně spojovacího, těsnícího a uchytávacího materiálu pro zavěšení a včetně případných pomocných kovových konstrukcí potřebných k instalaci potrubí</t>
  </si>
  <si>
    <t>ROZPOČET</t>
  </si>
  <si>
    <t>4.01</t>
  </si>
  <si>
    <t>4.02</t>
  </si>
  <si>
    <t>1.02</t>
  </si>
  <si>
    <t>1.03</t>
  </si>
  <si>
    <t>3.01</t>
  </si>
  <si>
    <t>3.02</t>
  </si>
  <si>
    <t>VZT-1</t>
  </si>
  <si>
    <t>1.04</t>
  </si>
  <si>
    <t>1.05</t>
  </si>
  <si>
    <t>VZT-2</t>
  </si>
  <si>
    <t>1.06</t>
  </si>
  <si>
    <t>1.07</t>
  </si>
  <si>
    <t>1.08</t>
  </si>
  <si>
    <t>1.09</t>
  </si>
  <si>
    <t>Čtyřhranné ocelové potrubí sk. I pozinkované, včetně spojovacího, těsnícího a uchytávacího materiálu pro zavěšení</t>
  </si>
  <si>
    <r>
      <t>m</t>
    </r>
    <r>
      <rPr>
        <vertAlign val="superscript"/>
        <sz val="10"/>
        <rFont val="Arial"/>
        <family val="2"/>
        <charset val="238"/>
      </rPr>
      <t>2</t>
    </r>
  </si>
  <si>
    <t>Izolace</t>
  </si>
  <si>
    <t xml:space="preserve">Kondenzační klimatizační jednotka </t>
  </si>
  <si>
    <r>
      <t xml:space="preserve">Potrubí </t>
    </r>
    <r>
      <rPr>
        <sz val="10"/>
        <rFont val="Symbol"/>
        <family val="1"/>
        <charset val="2"/>
      </rPr>
      <t xml:space="preserve">Æ  </t>
    </r>
    <r>
      <rPr>
        <sz val="10"/>
        <rFont val="Arial"/>
        <family val="2"/>
        <charset val="238"/>
      </rPr>
      <t>9,52</t>
    </r>
    <r>
      <rPr>
        <sz val="10"/>
        <color indexed="8"/>
        <rFont val="Arial"/>
        <family val="2"/>
        <charset val="238"/>
      </rPr>
      <t xml:space="preserve"> mm</t>
    </r>
  </si>
  <si>
    <t>Kompaktní vzduchotechnická jednotka</t>
  </si>
  <si>
    <r>
      <t xml:space="preserve">Tlumič hluku </t>
    </r>
    <r>
      <rPr>
        <b/>
        <sz val="10"/>
        <rFont val="Symbol"/>
        <family val="1"/>
        <charset val="2"/>
      </rPr>
      <t>Æ</t>
    </r>
    <r>
      <rPr>
        <b/>
        <sz val="10"/>
        <rFont val="Arial"/>
        <family val="2"/>
        <charset val="238"/>
      </rPr>
      <t xml:space="preserve"> 160/900 mm</t>
    </r>
  </si>
  <si>
    <t>2.04</t>
  </si>
  <si>
    <t>2.06</t>
  </si>
  <si>
    <t>5.01</t>
  </si>
  <si>
    <t>Vzduchotechnika</t>
  </si>
  <si>
    <t>dvouřadá vyústka z pozinkovaného plechu na čtyřhranné potrubí, rozměr 500x200 mm, regulace R1, upínání pomocí šroubů, přívod vzduchu</t>
  </si>
  <si>
    <t>potrubí do obvodu 1050 mm (100 % tvarovek)</t>
  </si>
  <si>
    <t>VĚTRÁNÍ SOCIÁLNÍCH ZAŘÍZENÍ (ZAŘÍZENÍ č. 4)</t>
  </si>
  <si>
    <r>
      <t xml:space="preserve">Samočinná žaluziová klapka </t>
    </r>
    <r>
      <rPr>
        <b/>
        <sz val="10"/>
        <rFont val="Symbol"/>
        <family val="1"/>
        <charset val="2"/>
      </rPr>
      <t>Æ</t>
    </r>
    <r>
      <rPr>
        <b/>
        <sz val="10"/>
        <rFont val="Arial"/>
        <family val="2"/>
        <charset val="238"/>
      </rPr>
      <t xml:space="preserve"> 160 mm</t>
    </r>
  </si>
  <si>
    <r>
      <t xml:space="preserve">plastová samočinná (přetlaková) klapka na potrubí </t>
    </r>
    <r>
      <rPr>
        <sz val="10"/>
        <rFont val="Symbol"/>
        <family val="1"/>
        <charset val="2"/>
      </rPr>
      <t>Æ</t>
    </r>
    <r>
      <rPr>
        <sz val="10"/>
        <rFont val="Arial"/>
        <family val="2"/>
      </rPr>
      <t xml:space="preserve"> 160 mm</t>
    </r>
  </si>
  <si>
    <r>
      <t xml:space="preserve">Samočinná žaluziová klapka </t>
    </r>
    <r>
      <rPr>
        <b/>
        <sz val="10"/>
        <rFont val="Symbol"/>
        <family val="1"/>
        <charset val="2"/>
      </rPr>
      <t>Æ</t>
    </r>
    <r>
      <rPr>
        <b/>
        <sz val="10"/>
        <rFont val="Arial"/>
        <family val="2"/>
        <charset val="238"/>
      </rPr>
      <t xml:space="preserve"> 125 mm</t>
    </r>
  </si>
  <si>
    <r>
      <t xml:space="preserve">plastová samočinná (přetlaková) klapka na potrubí </t>
    </r>
    <r>
      <rPr>
        <sz val="10"/>
        <rFont val="Symbol"/>
        <family val="1"/>
        <charset val="2"/>
      </rPr>
      <t>Æ</t>
    </r>
    <r>
      <rPr>
        <sz val="10"/>
        <rFont val="Arial"/>
        <family val="2"/>
      </rPr>
      <t xml:space="preserve"> 125 mm</t>
    </r>
  </si>
  <si>
    <r>
      <t xml:space="preserve">tlumič hluku  z galvanizovaného plechu do kruhového potrubí </t>
    </r>
    <r>
      <rPr>
        <sz val="10"/>
        <rFont val="Symbol"/>
        <family val="1"/>
        <charset val="2"/>
      </rPr>
      <t>Æ</t>
    </r>
    <r>
      <rPr>
        <sz val="10"/>
        <rFont val="Arial"/>
        <family val="2"/>
      </rPr>
      <t xml:space="preserve"> 160 mm, délka 900 mm </t>
    </r>
  </si>
  <si>
    <r>
      <t xml:space="preserve">Potrubí </t>
    </r>
    <r>
      <rPr>
        <sz val="10"/>
        <rFont val="Symbol"/>
        <family val="1"/>
        <charset val="2"/>
      </rPr>
      <t>Æ</t>
    </r>
    <r>
      <rPr>
        <sz val="10"/>
        <rFont val="Arial"/>
        <family val="2"/>
        <charset val="238"/>
      </rPr>
      <t xml:space="preserve"> 200 mm</t>
    </r>
  </si>
  <si>
    <r>
      <t xml:space="preserve">Potrubí </t>
    </r>
    <r>
      <rPr>
        <sz val="10"/>
        <rFont val="Symbol"/>
        <family val="1"/>
        <charset val="2"/>
      </rPr>
      <t>Æ</t>
    </r>
    <r>
      <rPr>
        <sz val="10"/>
        <rFont val="Arial"/>
        <family val="2"/>
        <charset val="238"/>
      </rPr>
      <t xml:space="preserve"> 125 mm</t>
    </r>
  </si>
  <si>
    <r>
      <t xml:space="preserve">Přechod osový </t>
    </r>
    <r>
      <rPr>
        <sz val="10"/>
        <rFont val="Symbol"/>
        <family val="1"/>
        <charset val="2"/>
      </rPr>
      <t>Æ</t>
    </r>
    <r>
      <rPr>
        <sz val="10"/>
        <rFont val="Arial"/>
        <family val="2"/>
        <charset val="238"/>
      </rPr>
      <t xml:space="preserve"> 160-125 mm</t>
    </r>
  </si>
  <si>
    <r>
      <t xml:space="preserve">Potrubí </t>
    </r>
    <r>
      <rPr>
        <sz val="10"/>
        <rFont val="Symbol"/>
        <family val="1"/>
        <charset val="2"/>
      </rPr>
      <t xml:space="preserve">Æ  </t>
    </r>
    <r>
      <rPr>
        <sz val="10"/>
        <rFont val="Arial"/>
        <family val="2"/>
        <charset val="238"/>
      </rPr>
      <t>15,88</t>
    </r>
    <r>
      <rPr>
        <sz val="10"/>
        <color indexed="8"/>
        <rFont val="Arial"/>
        <family val="2"/>
        <charset val="238"/>
      </rPr>
      <t xml:space="preserve"> mm</t>
    </r>
  </si>
  <si>
    <t>Výkres č.</t>
  </si>
  <si>
    <t>6.</t>
  </si>
  <si>
    <t>ZŠ A MŠ SKLAICE 192 - HYDROIZOLACE SPODNÍ STAVBY</t>
  </si>
  <si>
    <t>1119-2-VZT-6</t>
  </si>
  <si>
    <t>Měto Frýdek - Místek</t>
  </si>
  <si>
    <t>Zadavatel:</t>
  </si>
  <si>
    <t>VĚTRÁNÍ KUCHYNĚ A JÍDELNY (ZAŘÍZENÍ č. 1)</t>
  </si>
  <si>
    <t>1119-2-VZT-02,04</t>
  </si>
  <si>
    <t>nástřešní ležatá vzduchotechnická jednotka (provedení 3 - nástřešní, konfigurace hrdel 12), ErP 2018, hygienické provedení dle VDI 6022
- přívodní ventilátor V = 3000 m3/h, Dp = 500 Pa, EC motor (400 V, 2,5 kW, 4 A, 50 Hz, IP 54)
- odvodní ventilátor V = 3000 m3/h, Dp = 500 Pa, EC motor (400 V, 2,5 kW, 4 A, 50 Hz, IP 54) 
- kazetový filtr ePM1 55% (F7) na přívodu (2 ks), včetně 2 ks náhradních filtračních vložek
- kazetový filtr ePM10 50% (M5) na odvodu (2 ks), včetně 2 ks náhradních filtračních vložek</t>
  </si>
  <si>
    <t>- protiproudý deskový rekuperátor s obtokem (účinnost 91,7 %), včetně servopohonu bypassu  (AC/DC 24 V, 5 Nm, 3bodové ovládání otevřeno/zavřeno)
  parametry vstupního venkovního vzduchu (zima/léto):
  tp =  -15 °C/+32 °C, Rh = 90/35 %
  parametry vzduchu odváděného z větr. prostoru (zima/léto): 
  to = +22 °C/+26 °C, Rh = 40/60 %</t>
  </si>
  <si>
    <t>- pružná připojovací manžeta 400x400 mm (2 ks) 
- souprava pro odvod kondenzátu, průměr 32/40 mm (2 ks, z toho 1 ks vyhřívaný)
- základový rám, podstavné nohy, stříška
- kompletní digitální regulace, funkce konstantního průtoku, řídicí skříň na jednotce, manostaty, manometry, teplotní čidla (5 ks), prostororové čidlo relativní vlhkosti, prostorové čidlo kvality vzduchu, kompletní propojovací kabeláž
- nástěnný digitální dotykový ovladač s barevným displejem, barva bílá, webové rozhraní, komunikace Modbus TCP</t>
  </si>
  <si>
    <t>Tlumič hluku 750x500/2000,250</t>
  </si>
  <si>
    <t>sada buňkových tlumičů hluku  250*500*2000 (3 ks) do potrubí 750x500 mm, délka 2000 mm</t>
  </si>
  <si>
    <t>Tlumič hluku 750x500/1000,250</t>
  </si>
  <si>
    <t>sada buňkových tlumičů hluku  250*500*1000 (3 ks) do potrubí 750x500 mm, délka 1000 mm</t>
  </si>
  <si>
    <t>Elektrický ohřívač 600x300/9,0</t>
  </si>
  <si>
    <t>- atypický přímý chladič/ohříívač (Q = 13,4 kW, chladivo R32, 1 okruh, vypařovací teplota 9 °C, kondenzační teplota 50 °C), požadované parametry výstupního vzduchu: t = +22,0 °C, včetně eliminátoru kapek
 - vnější uzavírací klapka 400x400 mm, včetně servopohonu  (AC/DC 24 V, 5 Nm, 3bodové ovládání otevřeno/zavřeno)
- vnější uzavírací klapka 400x400 mm, včetně servopohonu  (AC/DC 24 V, 5 Nm, 3bodové ovládání otevřeno/zavřeno)
- sací žaluzie 400x400 mm z čela
- výfuková žaluzie 400x400 mm do strany</t>
  </si>
  <si>
    <t>elektrický ohřívač (400 V, 9 kW), požadované parametry výstupního vzduchu: t = +22,0 °C, včetně ochranných termostatů a řídicí elektroniky se sínáním 6 - 24 V DC</t>
  </si>
  <si>
    <t>Digestoř 2750x1600x465 mm</t>
  </si>
  <si>
    <r>
      <t xml:space="preserve">Těsná škrticí klapka </t>
    </r>
    <r>
      <rPr>
        <b/>
        <sz val="10"/>
        <rFont val="Symbol"/>
        <family val="1"/>
        <charset val="2"/>
      </rPr>
      <t>Æ</t>
    </r>
    <r>
      <rPr>
        <b/>
        <sz val="10"/>
        <rFont val="Arial"/>
        <family val="2"/>
        <charset val="238"/>
      </rPr>
      <t xml:space="preserve"> 315 mm</t>
    </r>
  </si>
  <si>
    <r>
      <t xml:space="preserve">těsná listová škrticí (regulační) klapka, rozměr </t>
    </r>
    <r>
      <rPr>
        <sz val="10"/>
        <rFont val="Symbol"/>
        <family val="1"/>
        <charset val="2"/>
      </rPr>
      <t>Æ</t>
    </r>
    <r>
      <rPr>
        <sz val="10"/>
        <rFont val="Arial"/>
        <family val="2"/>
        <charset val="238"/>
      </rPr>
      <t xml:space="preserve"> 315 mm, ruční ovládání</t>
    </r>
  </si>
  <si>
    <t>1119-2-VZT-02</t>
  </si>
  <si>
    <t xml:space="preserve">Dvouřadá vyústka 500x200 mm s regulací </t>
  </si>
  <si>
    <t>Odlučovač tuku 400x200 mm</t>
  </si>
  <si>
    <t>odlučovač tuku z nerezové oceli, rozměr 400x200 mm, vertikální provedení, 2 pletivové odlučovací vrstvy, posuvná regulační klapka, záchytná miska (žlab)</t>
  </si>
  <si>
    <t>Stěnová mřížka 500x300 mm</t>
  </si>
  <si>
    <t>uzavřená jednořadá stěnová mřížka z hliníkového plechu, rozměr 500x300 mm, upínání pomocí šroubů, typ label 2, rozteč lamel 20 mm</t>
  </si>
  <si>
    <t>potrubí do obvodu 1500 mm (24 % tvarovek)</t>
  </si>
  <si>
    <t>potrubí do obvodu 1890 mm (26 % tvarovek)</t>
  </si>
  <si>
    <t>potrubí do obvodu 2630 mm (52 % tvarovek)</t>
  </si>
  <si>
    <r>
      <t xml:space="preserve">Potrubí </t>
    </r>
    <r>
      <rPr>
        <sz val="10"/>
        <rFont val="Symbol"/>
        <family val="1"/>
        <charset val="2"/>
      </rPr>
      <t>Æ</t>
    </r>
    <r>
      <rPr>
        <sz val="10"/>
        <rFont val="Arial"/>
        <family val="2"/>
        <charset val="238"/>
      </rPr>
      <t xml:space="preserve"> 315 mm</t>
    </r>
  </si>
  <si>
    <r>
      <t xml:space="preserve">Oblouk segmentový 90° </t>
    </r>
    <r>
      <rPr>
        <sz val="10"/>
        <rFont val="Symbol"/>
        <family val="1"/>
        <charset val="2"/>
      </rPr>
      <t>Æ</t>
    </r>
    <r>
      <rPr>
        <sz val="10"/>
        <rFont val="Arial"/>
        <family val="2"/>
        <charset val="238"/>
      </rPr>
      <t xml:space="preserve"> 315 mm</t>
    </r>
  </si>
  <si>
    <t>Samolepící izolační pás tloušťky 10 mm vyrobený ze syntetického kaučuku vyztužený síťovinou, tepelná vodivost λ = 0,033 W/mK (při 0 °C), součinitel difuzního odporu vodní páry μ ≥ 7 000, včetně spojovací termopásky</t>
  </si>
  <si>
    <r>
      <t>Technická tepelná izolace - lamelová rohož z kamenné vlny s převážně kolmou orientací vláken s hliníkovou fólií, tloušťka 100 mm, součinitel tepelné vodivosti 0,039 W.m</t>
    </r>
    <r>
      <rPr>
        <vertAlign val="superscript"/>
        <sz val="10"/>
        <rFont val="Arial"/>
        <family val="2"/>
        <charset val="238"/>
      </rPr>
      <t>-1</t>
    </r>
    <r>
      <rPr>
        <sz val="10"/>
        <rFont val="Arial"/>
        <family val="2"/>
        <charset val="238"/>
      </rPr>
      <t>.K</t>
    </r>
    <r>
      <rPr>
        <vertAlign val="superscript"/>
        <sz val="10"/>
        <rFont val="Arial"/>
        <family val="2"/>
        <charset val="238"/>
      </rPr>
      <t>-1</t>
    </r>
    <r>
      <rPr>
        <sz val="10"/>
        <rFont val="Arial"/>
        <family val="2"/>
        <charset val="238"/>
      </rPr>
      <t xml:space="preserve"> (při 10 °C), třída reakce na oheň A1, včetně samolepicí ALS pásky a navařovacích trnů</t>
    </r>
  </si>
  <si>
    <t>ODVLHČOVÁNÍ PROSTOR 1. PP (ZAŘÍZENÍ č. 2)</t>
  </si>
  <si>
    <t>Adsorpční odvlhčovací jednotka</t>
  </si>
  <si>
    <t>adsorpční odvlhčovač pro efektivní odvlhčování sklepních a suteréních prostor, adsorpční rotor ze silikagelu s modulovaným ohřevem regeneračního vzduchu, kryt rotoru z odolného reaktoplastu, manuální nebo automatický provoz, možnost vzdáleného řízení jednotky (komunikace Modbus), hygrostat a termostat pro monitorování vlhkosti a teploty, digitální display, regulace ohřevu s polovodičovým relé
- odvlhčovací výkon 5,6 kg/h, celkový příkon 7,82 kW (400 V) 
- ventilátor procesního vzduchu V = 690 m3/h, Dp = 300 Pa
- ventilátor regeneračního vzduchu V = 254 m3/h, Dp = 300 Pa
- kazetový filtr G4 na sání (2 ks)</t>
  </si>
  <si>
    <t>OV-1</t>
  </si>
  <si>
    <r>
      <t xml:space="preserve">Stěnový axiální ventilátor </t>
    </r>
    <r>
      <rPr>
        <b/>
        <sz val="10"/>
        <rFont val="Symbol"/>
        <family val="1"/>
        <charset val="2"/>
      </rPr>
      <t/>
    </r>
  </si>
  <si>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20 m3/h, </t>
    </r>
    <r>
      <rPr>
        <sz val="10"/>
        <rFont val="GreekS"/>
        <charset val="238"/>
      </rPr>
      <t>D</t>
    </r>
    <r>
      <rPr>
        <sz val="10"/>
        <rFont val="Arial"/>
        <family val="2"/>
        <charset val="238"/>
      </rPr>
      <t>p = 70 Pa (230 V, 16 W)</t>
    </r>
  </si>
  <si>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30 m3/h, </t>
    </r>
    <r>
      <rPr>
        <sz val="10"/>
        <rFont val="GreekS"/>
        <charset val="238"/>
      </rPr>
      <t>D</t>
    </r>
    <r>
      <rPr>
        <sz val="10"/>
        <rFont val="Arial"/>
        <family val="2"/>
        <charset val="238"/>
      </rPr>
      <t>p = 60 Pa (230 V, 16 W)</t>
    </r>
  </si>
  <si>
    <t>OV-3</t>
  </si>
  <si>
    <t>OV-2</t>
  </si>
  <si>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40 m3/h, </t>
    </r>
    <r>
      <rPr>
        <sz val="10"/>
        <rFont val="GreekS"/>
        <charset val="238"/>
      </rPr>
      <t>D</t>
    </r>
    <r>
      <rPr>
        <sz val="10"/>
        <rFont val="Arial"/>
        <family val="2"/>
        <charset val="238"/>
      </rPr>
      <t>p = 50 Pa (230 V, 16 W)</t>
    </r>
  </si>
  <si>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50 m3/h, </t>
    </r>
    <r>
      <rPr>
        <sz val="10"/>
        <rFont val="GreekS"/>
        <charset val="238"/>
      </rPr>
      <t>D</t>
    </r>
    <r>
      <rPr>
        <sz val="10"/>
        <rFont val="Arial"/>
        <family val="2"/>
        <charset val="238"/>
      </rPr>
      <t>p = 40 Pa (230 V, 16 W)</t>
    </r>
  </si>
  <si>
    <t>OV-4
OV-5</t>
  </si>
  <si>
    <t>Tlumič hluku 500x250/1000,250</t>
  </si>
  <si>
    <t>sada buňkových tlumičů hluku  250*500*1000 (1 ks) do potrubí 500x250 mm, délka 1000 mm</t>
  </si>
  <si>
    <t>2.07</t>
  </si>
  <si>
    <t>2.08</t>
  </si>
  <si>
    <t>Protidešťová žaluzie 250x250 mm</t>
  </si>
  <si>
    <t>protidešťová žaluzie z hliníkového plechu, rozměr 250x250 mm, včetně pozedního rámu a síta</t>
  </si>
  <si>
    <t>2.09</t>
  </si>
  <si>
    <t>2.10</t>
  </si>
  <si>
    <r>
      <t xml:space="preserve">Výfukový kus </t>
    </r>
    <r>
      <rPr>
        <b/>
        <sz val="10"/>
        <rFont val="Symbol"/>
        <family val="1"/>
        <charset val="2"/>
      </rPr>
      <t>Æ</t>
    </r>
    <r>
      <rPr>
        <b/>
        <sz val="10"/>
        <rFont val="Arial"/>
        <family val="2"/>
        <charset val="238"/>
      </rPr>
      <t xml:space="preserve"> 160</t>
    </r>
  </si>
  <si>
    <r>
      <t xml:space="preserve">výfukový kus z pozinkovaného plechu, </t>
    </r>
    <r>
      <rPr>
        <sz val="10"/>
        <rFont val="Symbol"/>
        <family val="1"/>
        <charset val="2"/>
      </rPr>
      <t>Æ</t>
    </r>
    <r>
      <rPr>
        <sz val="10"/>
        <rFont val="Arial"/>
        <family val="2"/>
        <charset val="238"/>
      </rPr>
      <t xml:space="preserve"> 160 mm, zkosená stříška, ochranné síto</t>
    </r>
  </si>
  <si>
    <t>Dvouřadá vyústka 500x100 mm s regulací</t>
  </si>
  <si>
    <t>dvouřadá vyústka z pozinkovaného plechu na čtyřhranné potrubí, rozměr 500x100 mm, regulace R1, upínání pomocí šroubů, přívod vzduchu</t>
  </si>
  <si>
    <t>2.11</t>
  </si>
  <si>
    <t>2.12</t>
  </si>
  <si>
    <t>2.13</t>
  </si>
  <si>
    <t>Dvouřadá vyústka 400x100 mm s regulací</t>
  </si>
  <si>
    <t>dvouřadá vyústka z pozinkovaného plechu na čtyřhranné potrubí, rozměr 400x100 mm, regulace R1, upínání pomocí šroubů, přívod vzduchu</t>
  </si>
  <si>
    <t>Dvouřadá vyústka 300x100 mm s regulací</t>
  </si>
  <si>
    <t>dvouřadá vyústka z pozinkovaného plechu na čtyřhranné potrubí, rozměr 300x100 mm, regulace R1, upínání pomocí šroubů, přívod vzduchu</t>
  </si>
  <si>
    <t>Dvouřadá vyústka 200x100 mm s regulací</t>
  </si>
  <si>
    <t>dvouřadá vyústka z pozinkovaného plechu na čtyřhranné potrubí, rozměr 200x100 mm, regulace R1, upínání pomocí šroubů, přívod vzduchu</t>
  </si>
  <si>
    <t>2.14</t>
  </si>
  <si>
    <t>2.15</t>
  </si>
  <si>
    <t>Jednořadá vyústka 500x100 mm s regulací</t>
  </si>
  <si>
    <t>jednořadá vyústka z pozinkovaného plechu na čtyřhranné potrubí, rozměr 500x100 mm, regulace R1, upínání pomocí šroubů, odvod vzduchu</t>
  </si>
  <si>
    <t>Jednořadá vyústka 300x100 mm s regulací</t>
  </si>
  <si>
    <t>jednořadá vyústka z pozinkovaného plechu na čtyřhranné potrubí, rozměr 300x100 mm, regulace R1, upínání pomocí šroubů, odvod vzduchu</t>
  </si>
  <si>
    <t>2.16</t>
  </si>
  <si>
    <t>Jednořadá vyústka 200x100 mm s regulací</t>
  </si>
  <si>
    <t>jednořadá vyústka z pozinkovaného plechu na čtyřhranné potrubí, rozměr 200x100 mm, regulace R1, upínání pomocí šroubů, odvod vzduchu</t>
  </si>
  <si>
    <t>2.17</t>
  </si>
  <si>
    <t>2.18</t>
  </si>
  <si>
    <t>těsná lamelová regulační (uzavírací) klapka z hliníkového plechu, rozměr 200x200 mm, ruční ovládání</t>
  </si>
  <si>
    <t>Těsná regulační klapka 200x200 mm</t>
  </si>
  <si>
    <t>2.19</t>
  </si>
  <si>
    <r>
      <t xml:space="preserve">Těsná škrticí klapka </t>
    </r>
    <r>
      <rPr>
        <b/>
        <sz val="10"/>
        <rFont val="Symbol"/>
        <family val="1"/>
        <charset val="2"/>
      </rPr>
      <t>Æ</t>
    </r>
    <r>
      <rPr>
        <b/>
        <sz val="10"/>
        <rFont val="Arial"/>
        <family val="2"/>
        <charset val="238"/>
      </rPr>
      <t xml:space="preserve"> 125 mm</t>
    </r>
  </si>
  <si>
    <r>
      <t xml:space="preserve">těsná listová škrticí (regulační) klapka, rozměr </t>
    </r>
    <r>
      <rPr>
        <sz val="10"/>
        <rFont val="Symbol"/>
        <family val="1"/>
        <charset val="2"/>
      </rPr>
      <t>Æ</t>
    </r>
    <r>
      <rPr>
        <sz val="10"/>
        <rFont val="Arial"/>
        <family val="2"/>
        <charset val="238"/>
      </rPr>
      <t xml:space="preserve"> 125 mm, ruční ovládání</t>
    </r>
  </si>
  <si>
    <t>potrubí do obvodu 650 mm (50 % tvarovek)</t>
  </si>
  <si>
    <t>Samolepící izolační pás tloušťky 20 mm vyrobený ze syntetického kaučuku vyztužený síťovinou, tepelná vodivost λ = 0,033 W/mK (při 0 °C), součinitel difuzního odporu vodní páry μ ≥ 7 000, včetně spojovací termopásky</t>
  </si>
  <si>
    <r>
      <t xml:space="preserve">Oblouk segmentový 90° </t>
    </r>
    <r>
      <rPr>
        <sz val="10"/>
        <rFont val="Symbol"/>
        <family val="1"/>
        <charset val="2"/>
      </rPr>
      <t>Æ</t>
    </r>
    <r>
      <rPr>
        <sz val="10"/>
        <rFont val="Arial"/>
        <family val="2"/>
        <charset val="238"/>
      </rPr>
      <t xml:space="preserve"> 200 mm</t>
    </r>
  </si>
  <si>
    <r>
      <t xml:space="preserve">Oblouk segmentový 90° </t>
    </r>
    <r>
      <rPr>
        <sz val="10"/>
        <rFont val="Symbol"/>
        <family val="1"/>
        <charset val="2"/>
      </rPr>
      <t>Æ</t>
    </r>
    <r>
      <rPr>
        <sz val="10"/>
        <rFont val="Arial"/>
        <family val="2"/>
        <charset val="238"/>
      </rPr>
      <t xml:space="preserve"> 125 mm</t>
    </r>
  </si>
  <si>
    <r>
      <t xml:space="preserve">Oblouk segmentový 30° </t>
    </r>
    <r>
      <rPr>
        <sz val="10"/>
        <rFont val="Symbol"/>
        <family val="1"/>
        <charset val="2"/>
      </rPr>
      <t>Æ</t>
    </r>
    <r>
      <rPr>
        <sz val="10"/>
        <rFont val="Arial"/>
        <family val="2"/>
        <charset val="238"/>
      </rPr>
      <t xml:space="preserve"> 125 mm</t>
    </r>
  </si>
  <si>
    <t>VĚTRÁNÍ ŠKOLNÍCH TŘÍD (ZAŘÍZENÍ č. 3)</t>
  </si>
  <si>
    <t>VZT-3
VZT-4</t>
  </si>
  <si>
    <t>Interiérová vzduchotechnická jednotka (pravé provedení)</t>
  </si>
  <si>
    <r>
      <t>interiérová vzduchotechnická jednotka, bezpotrubní větrací systém, bez nutnosti odvodu kondenzátu, automatická protimrazová ochrana, vestavěná digitální regulace, připojení elektrické energie ze zásuvky, připojení potrubí zprava (z čelního pohledu na jednotku), zařízení ve shodě s požadavky ErP 2018 
- přívodní ventilátor V = 680 m</t>
    </r>
    <r>
      <rPr>
        <vertAlign val="superscript"/>
        <sz val="10"/>
        <rFont val="Arial"/>
        <family val="2"/>
        <charset val="238"/>
      </rPr>
      <t>3</t>
    </r>
    <r>
      <rPr>
        <sz val="10"/>
        <rFont val="Arial"/>
        <family val="2"/>
        <charset val="238"/>
      </rPr>
      <t>/h (</t>
    </r>
    <r>
      <rPr>
        <sz val="10"/>
        <rFont val="GreekC"/>
        <charset val="238"/>
      </rPr>
      <t>D</t>
    </r>
    <r>
      <rPr>
        <sz val="10"/>
        <rFont val="Arial"/>
        <family val="2"/>
        <charset val="238"/>
      </rPr>
      <t>p = 0 Pa), 600 m</t>
    </r>
    <r>
      <rPr>
        <vertAlign val="superscript"/>
        <sz val="10"/>
        <rFont val="Arial"/>
        <family val="2"/>
        <charset val="238"/>
      </rPr>
      <t>3</t>
    </r>
    <r>
      <rPr>
        <sz val="10"/>
        <rFont val="Arial"/>
        <family val="2"/>
        <charset val="238"/>
      </rPr>
      <t>/h (</t>
    </r>
    <r>
      <rPr>
        <sz val="10"/>
        <rFont val="GreekC"/>
        <charset val="238"/>
      </rPr>
      <t>D</t>
    </r>
    <r>
      <rPr>
        <sz val="10"/>
        <rFont val="Arial"/>
        <family val="2"/>
        <charset val="238"/>
      </rPr>
      <t>p = 50 Pa), EC motor (230 V, 100 W)</t>
    </r>
  </si>
  <si>
    <r>
      <t>- odvodní ventilátor V = 680 m</t>
    </r>
    <r>
      <rPr>
        <vertAlign val="superscript"/>
        <sz val="10"/>
        <rFont val="Arial"/>
        <family val="2"/>
        <charset val="238"/>
      </rPr>
      <t>3</t>
    </r>
    <r>
      <rPr>
        <sz val="10"/>
        <rFont val="Arial"/>
        <family val="2"/>
        <charset val="238"/>
      </rPr>
      <t>/h (</t>
    </r>
    <r>
      <rPr>
        <sz val="10"/>
        <rFont val="GreekC"/>
        <charset val="238"/>
      </rPr>
      <t>D</t>
    </r>
    <r>
      <rPr>
        <sz val="10"/>
        <rFont val="Arial"/>
        <family val="2"/>
        <charset val="238"/>
      </rPr>
      <t>p = 0 Pa), 600 m</t>
    </r>
    <r>
      <rPr>
        <vertAlign val="superscript"/>
        <sz val="10"/>
        <rFont val="Arial"/>
        <family val="2"/>
        <charset val="238"/>
      </rPr>
      <t>3</t>
    </r>
    <r>
      <rPr>
        <sz val="10"/>
        <rFont val="Arial"/>
        <family val="2"/>
        <charset val="238"/>
      </rPr>
      <t>/h (</t>
    </r>
    <r>
      <rPr>
        <sz val="10"/>
        <rFont val="GreekC"/>
        <charset val="238"/>
      </rPr>
      <t>D</t>
    </r>
    <r>
      <rPr>
        <sz val="10"/>
        <rFont val="Arial"/>
        <family val="2"/>
        <charset val="238"/>
      </rPr>
      <t>p = 50 Pa), EC motor (230 V, 100 W)
- filtr F7 (přívod)
- filtr M5 (odvod)</t>
    </r>
  </si>
  <si>
    <t>- protiproudý deskový rekuperátor (účinnost 81,0 % při výkonu 600 m3/h)
  parametry vstupního venkovního vzduchu (zima/léto):
  tp =  -15 °C/+32 °C, Rh = 90/50 %
  parametry vzduchu odváděného z větr. prostoru (zima/léto): 
  to = +22 °C/+30 °C, Rh = 30/50 %
- by-pass přiváděného vzduchu</t>
  </si>
  <si>
    <t>- elektrický dohřívač (Q = 0,6 kW, 230 V), požadované parametry výstupního 
  vzduchu: t = +22,0 °C
- samotahové uzavírací klapky (2 ks)
- tlumič hluku (2 ks)
- regulační skříň</t>
  </si>
  <si>
    <t>1119-2-VZT-03</t>
  </si>
  <si>
    <t>Zákryt potrubního připojení 500x580x900 mm</t>
  </si>
  <si>
    <t>zákryt vzduchotechnického potrubí z lamino desek tloušťky 18 mm, zevnitř izolovaných minerální akustickou izolací tloušťky 30 mm, povrchová úprava dle požadvku investora (dub, buk nebo dub Bardolino), délka zákrytu 500 mm, šířka zákrytu 580 mm, výška zákrytu 900 mm</t>
  </si>
  <si>
    <t>3.03</t>
  </si>
  <si>
    <t>Fasádní kombinovaná vertikální žaluzie</t>
  </si>
  <si>
    <t>vertikální kombinovaná žaluzie pro přívod i odvod vzduchu, včetně nátěru v odstínu dle požadavku investora nebo architekta</t>
  </si>
  <si>
    <r>
      <t xml:space="preserve">Potrubí </t>
    </r>
    <r>
      <rPr>
        <sz val="10"/>
        <rFont val="Symbol"/>
        <family val="1"/>
        <charset val="2"/>
      </rPr>
      <t>Æ</t>
    </r>
    <r>
      <rPr>
        <sz val="10"/>
        <rFont val="Arial"/>
        <family val="2"/>
        <charset val="238"/>
      </rPr>
      <t xml:space="preserve"> 280 mm</t>
    </r>
  </si>
  <si>
    <t>OV-6</t>
  </si>
  <si>
    <r>
      <t xml:space="preserve">malý tichý axiální ventilátor,  zpětná klapka, skříň z nárazuvzdorného plastu bílé barvy, axiální plastové oběžné kolo, asynchronní motor s ochranou proti přetížení, svorkovnice pod čelní mřížkou, kuličková ložiska s tukovou náplní na dobu životnosti, krytí IP45, hygrostat s nastavitelným doběhem 1 - 30 minut, výkonnější provedení, V = 180 m3/h, </t>
    </r>
    <r>
      <rPr>
        <sz val="10"/>
        <rFont val="GreekS"/>
        <charset val="238"/>
      </rPr>
      <t>D</t>
    </r>
    <r>
      <rPr>
        <sz val="10"/>
        <rFont val="Arial"/>
        <family val="2"/>
        <charset val="238"/>
      </rPr>
      <t>p = 40 Pa (230 V, 29 W)</t>
    </r>
  </si>
  <si>
    <r>
      <t xml:space="preserve">Potrubí </t>
    </r>
    <r>
      <rPr>
        <sz val="10"/>
        <rFont val="Symbol"/>
        <family val="1"/>
        <charset val="2"/>
      </rPr>
      <t>Æ</t>
    </r>
    <r>
      <rPr>
        <sz val="10"/>
        <rFont val="Arial"/>
        <family val="2"/>
        <charset val="238"/>
      </rPr>
      <t xml:space="preserve"> 150 mm</t>
    </r>
  </si>
  <si>
    <r>
      <t>Oblouk segmentový 90°</t>
    </r>
    <r>
      <rPr>
        <sz val="10"/>
        <rFont val="Symbol"/>
        <family val="1"/>
        <charset val="2"/>
      </rPr>
      <t>Æ</t>
    </r>
    <r>
      <rPr>
        <sz val="10"/>
        <rFont val="Arial"/>
        <family val="2"/>
        <charset val="238"/>
      </rPr>
      <t xml:space="preserve"> 150 mm</t>
    </r>
  </si>
  <si>
    <t>ZDROJ CHADU PRO VZDUCHOTECHNICKOU JEDNOTKU (ZAŘÍZENÍ č. 5)</t>
  </si>
  <si>
    <t>KJ-1</t>
  </si>
  <si>
    <t>MONTÁŽ A DEMONTÁŽ</t>
  </si>
  <si>
    <t>Kompletní montáž a demontáž zařízení včetně zednických výpomocí, podílů přidružených výkonů, použití lešení, zdvihacích zařízení, jeřábů atd.</t>
  </si>
  <si>
    <t>(digestoř s ventilátorem, odtahovým potrubím a fasádní mřížkou v kuchyni)</t>
  </si>
  <si>
    <r>
      <t>venkovní kondenzační jednotka ke vzduchotechnické jednotce, tepelné čerpadlo s inverterovým řízením, Q</t>
    </r>
    <r>
      <rPr>
        <vertAlign val="subscript"/>
        <sz val="10"/>
        <rFont val="Arial"/>
        <family val="2"/>
        <charset val="238"/>
      </rPr>
      <t>chl</t>
    </r>
    <r>
      <rPr>
        <sz val="10"/>
        <rFont val="Arial"/>
        <family val="2"/>
        <charset val="238"/>
      </rPr>
      <t xml:space="preserve"> = 13,4 kW, Q</t>
    </r>
    <r>
      <rPr>
        <vertAlign val="subscript"/>
        <sz val="10"/>
        <rFont val="Arial"/>
        <family val="2"/>
        <charset val="238"/>
      </rPr>
      <t>top</t>
    </r>
    <r>
      <rPr>
        <sz val="10"/>
        <rFont val="Arial"/>
        <family val="2"/>
        <charset val="238"/>
      </rPr>
      <t xml:space="preserve"> = 15,5 kW, chladivo R32 (230 V, 4,82 kW), výparná teplota 9 °C, včetně řídicího boxu, kompletní náplně chladiva a pomocného kovového materiálu pro uchycení na fasádě</t>
    </r>
  </si>
  <si>
    <t>DEMONTÁŽ STÁVAJÍCÍCH ZAŘÍZENÍ A JEJICH EKOLOGICKÁ LIKVIDACE</t>
  </si>
  <si>
    <r>
      <t xml:space="preserve">středový nerezový kuchyňský zákryt (digestoř), rozměr 2750x1600x465 mm, odtahová hrdla </t>
    </r>
    <r>
      <rPr>
        <sz val="10"/>
        <rFont val="Symbol"/>
        <family val="1"/>
        <charset val="2"/>
      </rPr>
      <t>Æ</t>
    </r>
    <r>
      <rPr>
        <sz val="10"/>
        <rFont val="Arial"/>
        <family val="2"/>
        <charset val="238"/>
      </rPr>
      <t xml:space="preserve"> 315 mm (2 ks) na obou bočních stranách, kovové tukové filtry (6 ks), vestavěné osvětlení, okapničky pro záchyt kondenzátu s odvodněním</t>
    </r>
  </si>
  <si>
    <t>potrubí do obvodu 1050 mm (36 % tvarovek)</t>
  </si>
  <si>
    <t>potrubí do obvodu 1500 mm (50 % tvarovek)</t>
  </si>
  <si>
    <t>2.20</t>
  </si>
  <si>
    <t>2.21</t>
  </si>
  <si>
    <r>
      <t xml:space="preserve">Tlumič hluku </t>
    </r>
    <r>
      <rPr>
        <b/>
        <sz val="10"/>
        <rFont val="Symbol"/>
        <family val="1"/>
        <charset val="2"/>
      </rPr>
      <t>Æ</t>
    </r>
    <r>
      <rPr>
        <b/>
        <sz val="10"/>
        <rFont val="Arial"/>
        <family val="2"/>
        <charset val="238"/>
      </rPr>
      <t xml:space="preserve"> 125/900 mm</t>
    </r>
  </si>
  <si>
    <r>
      <t xml:space="preserve">tlumič hluku  z galvanizovaného plechu do kruhového potrubí </t>
    </r>
    <r>
      <rPr>
        <sz val="10"/>
        <rFont val="Symbol"/>
        <family val="1"/>
        <charset val="2"/>
      </rPr>
      <t>Æ</t>
    </r>
    <r>
      <rPr>
        <sz val="10"/>
        <rFont val="Arial"/>
        <family val="2"/>
      </rPr>
      <t xml:space="preserve"> 125 mm, délka 900 mm </t>
    </r>
  </si>
  <si>
    <r>
      <t xml:space="preserve">plastový talířový ventil pro přívod vzduchu, </t>
    </r>
    <r>
      <rPr>
        <sz val="10"/>
        <rFont val="Symbol"/>
        <family val="1"/>
        <charset val="2"/>
      </rPr>
      <t>Æ</t>
    </r>
    <r>
      <rPr>
        <sz val="10"/>
        <rFont val="Arial"/>
        <family val="2"/>
      </rPr>
      <t xml:space="preserve"> 125 mm, včetně montážního kroužku s těsněním</t>
    </r>
  </si>
  <si>
    <r>
      <t xml:space="preserve">Talířový ventil </t>
    </r>
    <r>
      <rPr>
        <b/>
        <sz val="10"/>
        <rFont val="Symbol"/>
        <family val="1"/>
        <charset val="2"/>
      </rPr>
      <t>Æ</t>
    </r>
    <r>
      <rPr>
        <b/>
        <sz val="10"/>
        <rFont val="Arial"/>
        <family val="2"/>
        <charset val="238"/>
      </rPr>
      <t xml:space="preserve"> 125 mm </t>
    </r>
  </si>
  <si>
    <r>
      <t xml:space="preserve">Odbočka jednostranná 90° </t>
    </r>
    <r>
      <rPr>
        <sz val="10"/>
        <rFont val="Symbol"/>
        <family val="1"/>
        <charset val="2"/>
      </rPr>
      <t>Æ</t>
    </r>
    <r>
      <rPr>
        <sz val="10"/>
        <rFont val="Arial"/>
        <family val="2"/>
        <charset val="238"/>
      </rPr>
      <t xml:space="preserve"> 125-125-125 mm</t>
    </r>
  </si>
  <si>
    <t>5.etapa</t>
  </si>
  <si>
    <t>Záruční lhůta je stanovena v návrhu SoD.</t>
  </si>
  <si>
    <t>Uchazeč vyplní pouze položky vyznačeny žlutě. Položky označené 5. etapa se v tomto samostatném rozpočtu nevyplňují.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</si>
</sst>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 &quot;Kč&quot;"/>
    <numFmt numFmtId="167" formatCode="#,##0.0\ _K_č"/>
  </numFmts>
  <fonts count="30">
    <font>
      <sz val="10"/>
      <name val="Arial"/>
      <charset val="238"/>
    </font>
    <font>
      <sz val="10"/>
      <name val="Arial"/>
      <family val="2"/>
      <charset val="238"/>
    </font>
    <font>
      <sz val="8"/>
      <name val="Arial"/>
      <family val="2"/>
      <charset val="238"/>
    </font>
    <font>
      <b/>
      <sz val="10"/>
      <name val="Arial"/>
      <family val="2"/>
      <charset val="238"/>
    </font>
    <font>
      <b/>
      <sz val="7.5"/>
      <name val="Arial"/>
      <family val="2"/>
      <charset val="238"/>
    </font>
    <font>
      <b/>
      <sz val="12"/>
      <name val="Arial"/>
      <family val="2"/>
      <charset val="238"/>
    </font>
    <font>
      <b/>
      <sz val="11"/>
      <name val="Arial"/>
      <family val="2"/>
      <charset val="238"/>
    </font>
    <font>
      <sz val="10"/>
      <name val="Arial CE"/>
      <family val="2"/>
      <charset val="238"/>
    </font>
    <font>
      <sz val="10"/>
      <name val="Arial"/>
      <family val="2"/>
      <charset val="238"/>
    </font>
    <font>
      <sz val="10"/>
      <name val="Arial CE"/>
      <charset val="238"/>
    </font>
    <font>
      <sz val="10"/>
      <name val="Arial"/>
      <family val="2"/>
    </font>
    <font>
      <sz val="10"/>
      <name val="Helv"/>
      <family val="2"/>
    </font>
    <font>
      <sz val="10"/>
      <color indexed="8"/>
      <name val="Arial"/>
      <family val="2"/>
      <charset val="238"/>
    </font>
    <font>
      <sz val="10"/>
      <color indexed="10"/>
      <name val="Arial"/>
      <family val="2"/>
      <charset val="238"/>
    </font>
    <font>
      <sz val="12"/>
      <name val="Arial"/>
      <family val="2"/>
      <charset val="238"/>
    </font>
    <font>
      <b/>
      <sz val="10"/>
      <name val="Arial"/>
      <family val="2"/>
    </font>
    <font>
      <b/>
      <sz val="12"/>
      <name val="Arial"/>
      <family val="2"/>
    </font>
    <font>
      <sz val="10"/>
      <name val="Arial"/>
      <family val="2"/>
      <charset val="238"/>
    </font>
    <font>
      <sz val="8"/>
      <name val="Arial"/>
      <family val="2"/>
      <charset val="238"/>
    </font>
    <font>
      <vertAlign val="superscript"/>
      <sz val="10"/>
      <name val="Arial"/>
      <family val="2"/>
      <charset val="238"/>
    </font>
    <font>
      <sz val="7.5"/>
      <name val="Arial"/>
      <family val="2"/>
      <charset val="238"/>
    </font>
    <font>
      <sz val="10"/>
      <name val="GreekC"/>
      <charset val="238"/>
    </font>
    <font>
      <vertAlign val="subscript"/>
      <sz val="10"/>
      <name val="Arial"/>
      <family val="2"/>
      <charset val="238"/>
    </font>
    <font>
      <sz val="10"/>
      <name val="Symbol"/>
      <family val="1"/>
      <charset val="2"/>
    </font>
    <font>
      <sz val="11"/>
      <name val="Arial Narrow"/>
      <family val="2"/>
      <charset val="238"/>
    </font>
    <font>
      <b/>
      <sz val="11"/>
      <name val="Arial Narrow"/>
      <family val="2"/>
      <charset val="238"/>
    </font>
    <font>
      <sz val="12"/>
      <name val="Arial Narrow"/>
      <family val="2"/>
      <charset val="238"/>
    </font>
    <font>
      <b/>
      <sz val="12"/>
      <name val="Arial Narrow"/>
      <family val="2"/>
      <charset val="238"/>
    </font>
    <font>
      <b/>
      <sz val="10"/>
      <name val="Symbol"/>
      <family val="1"/>
      <charset val="2"/>
    </font>
    <font>
      <sz val="10"/>
      <name val="GreekS"/>
      <charset val="238"/>
    </font>
  </fonts>
  <fills count="9">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style="thin">
        <color indexed="64"/>
      </top>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thin">
        <color indexed="64"/>
      </left>
      <right style="medium">
        <color indexed="64"/>
      </right>
      <top style="hair">
        <color indexed="64"/>
      </top>
      <bottom/>
      <diagonal/>
    </border>
  </borders>
  <cellStyleXfs count="6">
    <xf numFmtId="0" fontId="0" fillId="0" borderId="0"/>
    <xf numFmtId="0" fontId="8" fillId="0" borderId="0"/>
    <xf numFmtId="0" fontId="7" fillId="0" borderId="0"/>
    <xf numFmtId="0" fontId="7" fillId="0" borderId="0"/>
    <xf numFmtId="0" fontId="7" fillId="0" borderId="0"/>
    <xf numFmtId="0" fontId="11" fillId="0" borderId="0"/>
  </cellStyleXfs>
  <cellXfs count="236">
    <xf numFmtId="0" fontId="0" fillId="0" borderId="0" xfId="0"/>
    <xf numFmtId="0" fontId="0" fillId="0" borderId="0" xfId="0" applyAlignme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0" fillId="0" borderId="4" xfId="0" applyBorder="1" applyAlignment="1">
      <alignment horizontal="center" vertical="center" wrapText="1"/>
    </xf>
    <xf numFmtId="0" fontId="9" fillId="0" borderId="4" xfId="0" quotePrefix="1" applyFont="1" applyBorder="1" applyAlignment="1">
      <alignment vertical="center" wrapText="1"/>
    </xf>
    <xf numFmtId="49" fontId="0" fillId="0" borderId="0" xfId="0" applyNumberFormat="1" applyAlignment="1">
      <alignment horizontal="center" vertical="center"/>
    </xf>
    <xf numFmtId="49" fontId="0" fillId="0" borderId="2" xfId="0" applyNumberFormat="1" applyBorder="1" applyAlignment="1">
      <alignment horizontal="left" vertical="center" wrapText="1"/>
    </xf>
    <xf numFmtId="4" fontId="8" fillId="0" borderId="1" xfId="0" applyNumberFormat="1" applyFont="1" applyBorder="1" applyAlignment="1">
      <alignment horizontal="center" vertical="center" wrapText="1"/>
    </xf>
    <xf numFmtId="1" fontId="8" fillId="0" borderId="1" xfId="0" applyNumberFormat="1" applyFont="1" applyFill="1" applyBorder="1" applyAlignment="1" applyProtection="1">
      <alignment horizontal="center" vertical="center" wrapText="1"/>
    </xf>
    <xf numFmtId="49" fontId="8" fillId="0" borderId="1" xfId="4" applyNumberFormat="1" applyFont="1" applyFill="1" applyBorder="1" applyAlignment="1" applyProtection="1">
      <alignment horizontal="center" vertical="center" wrapText="1"/>
    </xf>
    <xf numFmtId="3" fontId="8"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horizontal="left" vertical="center" wrapText="1"/>
    </xf>
    <xf numFmtId="0" fontId="3" fillId="0" borderId="1" xfId="1" applyFont="1" applyFill="1" applyBorder="1" applyAlignment="1">
      <alignment vertical="center" wrapText="1"/>
    </xf>
    <xf numFmtId="49" fontId="8" fillId="0" borderId="1" xfId="1" applyNumberFormat="1" applyFont="1" applyFill="1" applyBorder="1" applyAlignment="1">
      <alignment horizontal="left" vertical="center" wrapText="1"/>
    </xf>
    <xf numFmtId="4" fontId="0" fillId="0" borderId="1" xfId="0" applyNumberFormat="1" applyBorder="1" applyAlignment="1">
      <alignment horizontal="center" vertical="center" wrapText="1"/>
    </xf>
    <xf numFmtId="0" fontId="14" fillId="2" borderId="5" xfId="0" applyFont="1" applyFill="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165" fontId="8" fillId="0" borderId="1" xfId="1" applyNumberFormat="1" applyFont="1" applyFill="1" applyBorder="1" applyAlignment="1" applyProtection="1">
      <alignment horizontal="center" vertical="center" wrapText="1"/>
    </xf>
    <xf numFmtId="165" fontId="8" fillId="0" borderId="1" xfId="1" applyNumberFormat="1" applyFont="1" applyFill="1" applyBorder="1" applyAlignment="1">
      <alignment horizontal="center" vertical="center" wrapText="1"/>
    </xf>
    <xf numFmtId="4" fontId="0" fillId="0" borderId="2" xfId="0" applyNumberFormat="1" applyBorder="1" applyAlignment="1">
      <alignment horizontal="center" vertical="center" wrapText="1"/>
    </xf>
    <xf numFmtId="0" fontId="5" fillId="2" borderId="10" xfId="0" applyFont="1" applyFill="1" applyBorder="1" applyAlignment="1">
      <alignment vertical="center" wrapText="1"/>
    </xf>
    <xf numFmtId="0" fontId="0" fillId="0" borderId="0" xfId="0" applyBorder="1" applyAlignment="1">
      <alignment vertical="center" wrapText="1"/>
    </xf>
    <xf numFmtId="49" fontId="3" fillId="0" borderId="1" xfId="0" applyNumberFormat="1" applyFont="1" applyBorder="1" applyAlignment="1">
      <alignment vertical="center" wrapText="1"/>
    </xf>
    <xf numFmtId="49" fontId="8" fillId="0" borderId="3" xfId="2" applyNumberFormat="1" applyFont="1" applyFill="1" applyBorder="1" applyAlignment="1" applyProtection="1">
      <alignment horizontal="left" vertical="center" wrapText="1"/>
    </xf>
    <xf numFmtId="0" fontId="3" fillId="0" borderId="1" xfId="1" applyFont="1" applyFill="1" applyBorder="1" applyAlignment="1">
      <alignment horizontal="left" vertical="center" wrapText="1"/>
    </xf>
    <xf numFmtId="0" fontId="8" fillId="0" borderId="1" xfId="1" applyFont="1" applyFill="1" applyBorder="1" applyAlignment="1">
      <alignment horizontal="left" vertical="center" wrapText="1"/>
    </xf>
    <xf numFmtId="49" fontId="8" fillId="0" borderId="7" xfId="1" applyNumberFormat="1" applyFont="1" applyFill="1" applyBorder="1" applyAlignment="1" applyProtection="1">
      <alignment horizontal="left" vertical="center" wrapText="1"/>
      <protection locked="0"/>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49" fontId="3" fillId="0" borderId="3" xfId="2" applyNumberFormat="1" applyFont="1" applyFill="1" applyBorder="1" applyAlignment="1" applyProtection="1">
      <alignment horizontal="left" vertical="center" wrapText="1"/>
    </xf>
    <xf numFmtId="0" fontId="10" fillId="0" borderId="3" xfId="0" applyFont="1" applyFill="1" applyBorder="1" applyAlignment="1">
      <alignment horizontal="left" vertical="center" wrapText="1"/>
    </xf>
    <xf numFmtId="166" fontId="0" fillId="0" borderId="0" xfId="0" applyNumberFormat="1" applyAlignment="1">
      <alignment horizontal="right" vertical="center"/>
    </xf>
    <xf numFmtId="166" fontId="0" fillId="0" borderId="0" xfId="0" applyNumberFormat="1" applyAlignment="1">
      <alignment vertical="center"/>
    </xf>
    <xf numFmtId="49" fontId="15" fillId="0" borderId="3" xfId="2" applyNumberFormat="1" applyFont="1" applyFill="1" applyBorder="1" applyAlignment="1" applyProtection="1">
      <alignment horizontal="left" vertical="center" wrapText="1"/>
    </xf>
    <xf numFmtId="0" fontId="10" fillId="0" borderId="6" xfId="0" applyNumberFormat="1" applyFont="1" applyBorder="1" applyAlignment="1">
      <alignment horizontal="center" vertical="center" wrapText="1"/>
    </xf>
    <xf numFmtId="0" fontId="8" fillId="0" borderId="7" xfId="1" applyNumberFormat="1" applyFont="1" applyFill="1" applyBorder="1" applyAlignment="1" applyProtection="1">
      <alignment horizontal="center" vertical="center" wrapText="1"/>
      <protection locked="0"/>
    </xf>
    <xf numFmtId="0" fontId="8" fillId="0" borderId="7" xfId="1" applyNumberFormat="1" applyFont="1" applyFill="1" applyBorder="1" applyAlignment="1" applyProtection="1">
      <alignment horizontal="left" vertical="center" wrapText="1"/>
      <protection locked="0"/>
    </xf>
    <xf numFmtId="167" fontId="0" fillId="0" borderId="3" xfId="0" applyNumberFormat="1" applyBorder="1" applyAlignment="1">
      <alignment horizontal="right" vertical="center" wrapText="1"/>
    </xf>
    <xf numFmtId="167" fontId="0" fillId="0" borderId="11" xfId="0" applyNumberFormat="1" applyBorder="1" applyAlignment="1">
      <alignment vertical="center" wrapText="1"/>
    </xf>
    <xf numFmtId="167" fontId="8" fillId="0" borderId="1" xfId="0" applyNumberFormat="1" applyFont="1" applyBorder="1" applyAlignment="1">
      <alignment horizontal="right" vertical="center" wrapText="1"/>
    </xf>
    <xf numFmtId="167" fontId="8" fillId="0" borderId="12" xfId="0" applyNumberFormat="1" applyFont="1" applyBorder="1" applyAlignment="1">
      <alignment vertical="center" wrapText="1"/>
    </xf>
    <xf numFmtId="167" fontId="8" fillId="0" borderId="2" xfId="0" applyNumberFormat="1" applyFont="1" applyBorder="1" applyAlignment="1">
      <alignment horizontal="right" vertical="center" wrapText="1"/>
    </xf>
    <xf numFmtId="167" fontId="0" fillId="0" borderId="4" xfId="0" applyNumberFormat="1" applyBorder="1" applyAlignment="1">
      <alignment horizontal="right" vertical="center" wrapText="1"/>
    </xf>
    <xf numFmtId="167" fontId="0" fillId="0" borderId="13" xfId="0" applyNumberFormat="1" applyBorder="1" applyAlignment="1">
      <alignment vertical="center" wrapText="1"/>
    </xf>
    <xf numFmtId="167" fontId="8" fillId="0" borderId="1" xfId="1" applyNumberFormat="1" applyFont="1" applyFill="1" applyBorder="1" applyAlignment="1">
      <alignment horizontal="center" vertical="center" wrapText="1"/>
    </xf>
    <xf numFmtId="167" fontId="0" fillId="0" borderId="2" xfId="0" applyNumberFormat="1" applyBorder="1" applyAlignment="1">
      <alignment horizontal="right" vertical="center" wrapText="1"/>
    </xf>
    <xf numFmtId="167" fontId="14" fillId="2" borderId="5" xfId="0" applyNumberFormat="1" applyFont="1" applyFill="1" applyBorder="1" applyAlignment="1">
      <alignment horizontal="right" vertical="center" wrapText="1"/>
    </xf>
    <xf numFmtId="0" fontId="3" fillId="3" borderId="15" xfId="1" applyFont="1" applyFill="1" applyBorder="1" applyAlignment="1">
      <alignment horizontal="center" vertical="center" wrapText="1"/>
    </xf>
    <xf numFmtId="0" fontId="3" fillId="3" borderId="5" xfId="1" applyFont="1" applyFill="1" applyBorder="1" applyAlignment="1">
      <alignment horizontal="left" vertical="center" wrapText="1"/>
    </xf>
    <xf numFmtId="49" fontId="3" fillId="3" borderId="5" xfId="1" applyNumberFormat="1" applyFont="1" applyFill="1" applyBorder="1" applyAlignment="1">
      <alignment horizontal="center" vertical="center" wrapText="1"/>
    </xf>
    <xf numFmtId="1" fontId="3" fillId="3" borderId="5" xfId="1" applyNumberFormat="1" applyFont="1" applyFill="1" applyBorder="1" applyAlignment="1">
      <alignment horizontal="center" vertical="center" wrapText="1"/>
    </xf>
    <xf numFmtId="167" fontId="3" fillId="3" borderId="5" xfId="1" applyNumberFormat="1" applyFont="1" applyFill="1" applyBorder="1" applyAlignment="1">
      <alignment horizontal="right" vertical="center" wrapText="1"/>
    </xf>
    <xf numFmtId="167" fontId="3" fillId="3" borderId="14" xfId="1" applyNumberFormat="1" applyFont="1" applyFill="1" applyBorder="1" applyAlignment="1">
      <alignment horizontal="center" vertical="center" wrapText="1"/>
    </xf>
    <xf numFmtId="49" fontId="3" fillId="4" borderId="16" xfId="0" applyNumberFormat="1" applyFont="1" applyFill="1" applyBorder="1" applyAlignment="1">
      <alignment horizontal="center" vertical="center" wrapText="1"/>
    </xf>
    <xf numFmtId="0" fontId="3" fillId="4" borderId="17" xfId="0" applyFont="1" applyFill="1" applyBorder="1" applyAlignment="1">
      <alignment vertical="center" wrapText="1"/>
    </xf>
    <xf numFmtId="0" fontId="0" fillId="4" borderId="17" xfId="0" applyFill="1" applyBorder="1" applyAlignment="1">
      <alignment horizontal="center" vertical="center" wrapText="1"/>
    </xf>
    <xf numFmtId="167" fontId="0" fillId="4" borderId="17" xfId="0" applyNumberFormat="1" applyFill="1" applyBorder="1" applyAlignment="1">
      <alignment horizontal="right" vertical="center" wrapText="1"/>
    </xf>
    <xf numFmtId="167" fontId="0" fillId="4" borderId="18" xfId="0" applyNumberFormat="1" applyFill="1" applyBorder="1" applyAlignment="1">
      <alignment vertical="center" wrapText="1"/>
    </xf>
    <xf numFmtId="49" fontId="16" fillId="5" borderId="19" xfId="3" applyNumberFormat="1" applyFont="1"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49" fontId="18" fillId="5" borderId="22" xfId="0" applyNumberFormat="1" applyFont="1" applyFill="1" applyBorder="1" applyAlignment="1">
      <alignment horizontal="center" vertical="center" wrapText="1"/>
    </xf>
    <xf numFmtId="0" fontId="2" fillId="5" borderId="23" xfId="0" applyFont="1" applyFill="1" applyBorder="1" applyAlignment="1">
      <alignment horizontal="center" vertical="center" wrapText="1"/>
    </xf>
    <xf numFmtId="4" fontId="2" fillId="5" borderId="23" xfId="0" applyNumberFormat="1" applyFont="1" applyFill="1" applyBorder="1" applyAlignment="1">
      <alignment horizontal="center" vertical="center" wrapText="1"/>
    </xf>
    <xf numFmtId="166" fontId="2" fillId="5" borderId="23" xfId="0" applyNumberFormat="1" applyFont="1" applyFill="1" applyBorder="1" applyAlignment="1">
      <alignment horizontal="center" vertical="center" wrapText="1"/>
    </xf>
    <xf numFmtId="166" fontId="2" fillId="5" borderId="24" xfId="0" applyNumberFormat="1" applyFont="1" applyFill="1" applyBorder="1" applyAlignment="1">
      <alignment horizontal="center" vertical="center" wrapText="1"/>
    </xf>
    <xf numFmtId="49" fontId="3" fillId="0" borderId="8" xfId="0" applyNumberFormat="1" applyFont="1" applyBorder="1" applyAlignment="1">
      <alignment horizontal="center" vertical="center" wrapText="1"/>
    </xf>
    <xf numFmtId="0" fontId="3" fillId="0" borderId="2" xfId="0" applyFont="1" applyBorder="1" applyAlignment="1">
      <alignment vertical="center" wrapText="1"/>
    </xf>
    <xf numFmtId="0" fontId="0" fillId="0" borderId="2" xfId="0" applyBorder="1" applyAlignment="1">
      <alignment horizontal="center" vertical="center" wrapText="1"/>
    </xf>
    <xf numFmtId="167" fontId="3" fillId="0" borderId="12" xfId="0" applyNumberFormat="1" applyFont="1" applyBorder="1" applyAlignment="1">
      <alignment vertical="center" wrapText="1"/>
    </xf>
    <xf numFmtId="0" fontId="3" fillId="0" borderId="25" xfId="1" applyFont="1" applyFill="1" applyBorder="1" applyAlignment="1">
      <alignment horizontal="center" vertical="center" wrapText="1"/>
    </xf>
    <xf numFmtId="0" fontId="0" fillId="0" borderId="1" xfId="0" applyBorder="1" applyAlignment="1">
      <alignment horizontal="center" vertical="center" wrapText="1"/>
    </xf>
    <xf numFmtId="167" fontId="0" fillId="0" borderId="1" xfId="0" applyNumberFormat="1" applyBorder="1" applyAlignment="1">
      <alignment horizontal="right" vertical="center" wrapText="1"/>
    </xf>
    <xf numFmtId="0" fontId="3" fillId="0" borderId="7" xfId="1" applyFont="1" applyFill="1" applyBorder="1" applyAlignment="1">
      <alignment horizontal="center" vertical="center" wrapText="1"/>
    </xf>
    <xf numFmtId="0" fontId="8" fillId="0" borderId="1" xfId="1" applyFont="1" applyFill="1" applyBorder="1" applyAlignment="1">
      <alignment horizontal="left" vertical="center" wrapText="1" indent="15"/>
    </xf>
    <xf numFmtId="0" fontId="8" fillId="0" borderId="2" xfId="0" applyFont="1" applyBorder="1" applyAlignment="1">
      <alignment horizontal="left" vertical="center" wrapText="1" indent="15"/>
    </xf>
    <xf numFmtId="0" fontId="8" fillId="0" borderId="4" xfId="0" applyFont="1" applyBorder="1" applyAlignment="1">
      <alignment horizontal="left" vertical="center" wrapText="1" indent="15"/>
    </xf>
    <xf numFmtId="0" fontId="8" fillId="3" borderId="5" xfId="1" applyFont="1" applyFill="1" applyBorder="1" applyAlignment="1">
      <alignment horizontal="left" vertical="center" wrapText="1" indent="15"/>
    </xf>
    <xf numFmtId="0" fontId="8" fillId="4" borderId="17" xfId="0" applyFont="1" applyFill="1" applyBorder="1" applyAlignment="1">
      <alignment horizontal="left" vertical="center" wrapText="1" indent="15"/>
    </xf>
    <xf numFmtId="0" fontId="10" fillId="0" borderId="3" xfId="0" applyFont="1" applyFill="1" applyBorder="1" applyAlignment="1">
      <alignment horizontal="left" vertical="center" wrapText="1" indent="15"/>
    </xf>
    <xf numFmtId="49" fontId="8" fillId="0" borderId="1" xfId="1" applyNumberFormat="1" applyFont="1" applyFill="1" applyBorder="1" applyAlignment="1">
      <alignment horizontal="left" vertical="center" wrapText="1" indent="15"/>
    </xf>
    <xf numFmtId="0" fontId="8" fillId="0" borderId="1" xfId="1" applyFont="1" applyFill="1" applyBorder="1" applyAlignment="1" applyProtection="1">
      <alignment horizontal="left" vertical="center" indent="15"/>
      <protection locked="0"/>
    </xf>
    <xf numFmtId="49" fontId="17" fillId="0" borderId="1" xfId="0" applyNumberFormat="1" applyFont="1" applyBorder="1" applyAlignment="1">
      <alignment horizontal="left" vertical="center" wrapText="1" indent="15"/>
    </xf>
    <xf numFmtId="49" fontId="17" fillId="0" borderId="2" xfId="0" applyNumberFormat="1" applyFont="1" applyBorder="1" applyAlignment="1">
      <alignment horizontal="left" vertical="center" wrapText="1" indent="15"/>
    </xf>
    <xf numFmtId="49" fontId="13" fillId="0" borderId="2" xfId="0" applyNumberFormat="1" applyFont="1" applyBorder="1" applyAlignment="1">
      <alignment horizontal="left" vertical="center" wrapText="1" indent="15"/>
    </xf>
    <xf numFmtId="0" fontId="9" fillId="0" borderId="4" xfId="0" quotePrefix="1" applyFont="1" applyBorder="1" applyAlignment="1">
      <alignment horizontal="left" vertical="center" wrapText="1" indent="15"/>
    </xf>
    <xf numFmtId="0" fontId="14" fillId="2" borderId="5" xfId="0" applyFont="1" applyFill="1" applyBorder="1" applyAlignment="1">
      <alignment horizontal="left" vertical="center" wrapText="1" indent="15"/>
    </xf>
    <xf numFmtId="0" fontId="17" fillId="0" borderId="0" xfId="0" applyFont="1" applyAlignment="1">
      <alignment horizontal="left" vertical="center" indent="15"/>
    </xf>
    <xf numFmtId="4" fontId="8" fillId="0" borderId="2" xfId="0" applyNumberFormat="1" applyFont="1" applyBorder="1" applyAlignment="1">
      <alignment horizontal="center" vertical="center" wrapText="1"/>
    </xf>
    <xf numFmtId="4" fontId="0" fillId="0" borderId="4" xfId="0" applyNumberFormat="1" applyBorder="1" applyAlignment="1">
      <alignment horizontal="center" vertical="center" wrapText="1"/>
    </xf>
    <xf numFmtId="165" fontId="13" fillId="0" borderId="2" xfId="0" applyNumberFormat="1" applyFont="1" applyBorder="1" applyAlignment="1">
      <alignment horizontal="center" vertical="center" wrapText="1"/>
    </xf>
    <xf numFmtId="165" fontId="1" fillId="0" borderId="4" xfId="0" applyNumberFormat="1" applyFont="1" applyBorder="1" applyAlignment="1">
      <alignment horizontal="center" vertical="center" wrapText="1"/>
    </xf>
    <xf numFmtId="4" fontId="14" fillId="2" borderId="5" xfId="0" applyNumberFormat="1" applyFont="1" applyFill="1" applyBorder="1" applyAlignment="1">
      <alignment horizontal="center" vertical="center" wrapText="1"/>
    </xf>
    <xf numFmtId="4" fontId="0" fillId="0" borderId="0" xfId="0" applyNumberFormat="1" applyAlignment="1">
      <alignment horizontal="center" vertical="center"/>
    </xf>
    <xf numFmtId="3" fontId="0" fillId="0" borderId="3" xfId="0" applyNumberFormat="1" applyBorder="1" applyAlignment="1">
      <alignment horizontal="center" vertical="center" wrapText="1"/>
    </xf>
    <xf numFmtId="3" fontId="0" fillId="4" borderId="17" xfId="0" applyNumberFormat="1" applyFill="1" applyBorder="1" applyAlignment="1">
      <alignment horizontal="center" vertical="center" wrapText="1"/>
    </xf>
    <xf numFmtId="3" fontId="0" fillId="0" borderId="1" xfId="0" applyNumberFormat="1" applyBorder="1" applyAlignment="1">
      <alignment horizontal="center" vertical="center" wrapText="1"/>
    </xf>
    <xf numFmtId="167" fontId="10" fillId="0" borderId="1" xfId="0" applyNumberFormat="1" applyFont="1" applyBorder="1" applyAlignment="1">
      <alignment horizontal="right" vertical="center" wrapText="1"/>
    </xf>
    <xf numFmtId="0" fontId="0" fillId="0" borderId="0" xfId="0" applyBorder="1" applyAlignment="1">
      <alignment vertical="center"/>
    </xf>
    <xf numFmtId="0" fontId="2" fillId="0" borderId="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1" applyFont="1" applyBorder="1" applyAlignment="1">
      <alignment vertical="center" wrapText="1"/>
    </xf>
    <xf numFmtId="164" fontId="0" fillId="0" borderId="0" xfId="0" applyNumberFormat="1" applyBorder="1" applyAlignment="1">
      <alignment vertical="center" wrapText="1"/>
    </xf>
    <xf numFmtId="49" fontId="8" fillId="0" borderId="7" xfId="0" applyNumberFormat="1" applyFont="1" applyBorder="1" applyAlignment="1">
      <alignment horizontal="center" vertical="center" wrapText="1"/>
    </xf>
    <xf numFmtId="0" fontId="20" fillId="5" borderId="26" xfId="0" applyFont="1" applyFill="1" applyBorder="1" applyAlignment="1">
      <alignment horizontal="center" vertical="center"/>
    </xf>
    <xf numFmtId="167" fontId="0" fillId="0" borderId="23" xfId="0" applyNumberFormat="1" applyBorder="1" applyAlignment="1">
      <alignment horizontal="right" vertical="center" wrapText="1"/>
    </xf>
    <xf numFmtId="49" fontId="8" fillId="0" borderId="2" xfId="0" applyNumberFormat="1" applyFont="1" applyBorder="1" applyAlignment="1">
      <alignment horizontal="left" vertical="center" wrapText="1"/>
    </xf>
    <xf numFmtId="0" fontId="24" fillId="0" borderId="22" xfId="0" applyFont="1" applyBorder="1" applyAlignment="1">
      <alignment horizontal="left" vertical="center" wrapText="1"/>
    </xf>
    <xf numFmtId="0" fontId="25" fillId="6" borderId="22" xfId="0" applyFont="1" applyFill="1" applyBorder="1" applyAlignment="1">
      <alignment horizontal="left" vertical="center" wrapText="1"/>
    </xf>
    <xf numFmtId="0" fontId="25" fillId="7" borderId="22" xfId="0" applyFont="1" applyFill="1" applyBorder="1" applyAlignment="1">
      <alignment horizontal="center" vertical="center" wrapText="1"/>
    </xf>
    <xf numFmtId="0" fontId="26" fillId="0" borderId="22" xfId="0" applyFont="1" applyBorder="1" applyAlignment="1">
      <alignment horizontal="center" vertical="top" wrapText="1"/>
    </xf>
    <xf numFmtId="0" fontId="26" fillId="0" borderId="44" xfId="0" applyFont="1" applyBorder="1" applyAlignment="1">
      <alignment horizontal="left" vertical="top" wrapText="1"/>
    </xf>
    <xf numFmtId="0" fontId="26" fillId="0" borderId="0" xfId="0" applyFont="1" applyBorder="1" applyAlignment="1">
      <alignment horizontal="left" vertical="center" wrapText="1"/>
    </xf>
    <xf numFmtId="0" fontId="26" fillId="0" borderId="22" xfId="0" applyFont="1" applyBorder="1" applyAlignment="1">
      <alignment horizontal="left" vertical="center" wrapText="1"/>
    </xf>
    <xf numFmtId="0" fontId="26" fillId="0" borderId="44" xfId="0" applyFont="1" applyBorder="1" applyAlignment="1">
      <alignment horizontal="left" vertical="center" wrapText="1"/>
    </xf>
    <xf numFmtId="0" fontId="25" fillId="0" borderId="22" xfId="0" applyFont="1" applyBorder="1" applyAlignment="1">
      <alignment horizontal="left" vertical="center" wrapText="1"/>
    </xf>
    <xf numFmtId="0" fontId="26" fillId="0" borderId="0" xfId="0" applyFont="1" applyBorder="1" applyAlignment="1">
      <alignment horizontal="left" vertical="top" wrapText="1"/>
    </xf>
    <xf numFmtId="0" fontId="26" fillId="0" borderId="22" xfId="0" applyNumberFormat="1" applyFont="1" applyBorder="1" applyAlignment="1">
      <alignment horizontal="center" vertical="top" wrapText="1"/>
    </xf>
    <xf numFmtId="0" fontId="26" fillId="0" borderId="45" xfId="0" applyFont="1" applyBorder="1" applyAlignment="1">
      <alignment horizontal="center" vertical="top" wrapText="1"/>
    </xf>
    <xf numFmtId="0" fontId="26" fillId="0" borderId="32" xfId="0" applyFont="1" applyBorder="1" applyAlignment="1">
      <alignment horizontal="left" vertical="top" wrapText="1"/>
    </xf>
    <xf numFmtId="0" fontId="26" fillId="0" borderId="33" xfId="0" applyFont="1" applyBorder="1" applyAlignment="1">
      <alignment horizontal="left" vertical="top" wrapText="1"/>
    </xf>
    <xf numFmtId="0" fontId="8" fillId="0" borderId="1" xfId="1" applyFont="1" applyFill="1" applyBorder="1" applyAlignment="1" applyProtection="1">
      <alignment horizontal="left" vertical="center"/>
      <protection locked="0"/>
    </xf>
    <xf numFmtId="49" fontId="1" fillId="0" borderId="3" xfId="2" applyNumberFormat="1" applyFont="1" applyFill="1" applyBorder="1" applyAlignment="1" applyProtection="1">
      <alignment horizontal="left"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49" fontId="1" fillId="0" borderId="7" xfId="0" applyNumberFormat="1" applyFont="1" applyBorder="1" applyAlignment="1">
      <alignment horizontal="center" vertical="center" wrapText="1"/>
    </xf>
    <xf numFmtId="49" fontId="1" fillId="0" borderId="1" xfId="4" applyNumberFormat="1" applyFont="1" applyFill="1" applyBorder="1" applyAlignment="1" applyProtection="1">
      <alignment horizontal="center" vertical="center" wrapText="1"/>
    </xf>
    <xf numFmtId="0" fontId="0" fillId="0" borderId="0" xfId="0" applyBorder="1" applyAlignment="1">
      <alignment horizontal="center" vertical="center" wrapText="1"/>
    </xf>
    <xf numFmtId="0" fontId="8" fillId="0" borderId="0" xfId="1" applyFont="1" applyBorder="1" applyAlignment="1">
      <alignment horizontal="center" vertical="center" wrapText="1"/>
    </xf>
    <xf numFmtId="0" fontId="0" fillId="0" borderId="0" xfId="0" applyBorder="1" applyAlignment="1">
      <alignment horizontal="center" vertical="center"/>
    </xf>
    <xf numFmtId="3" fontId="1" fillId="0" borderId="1" xfId="0" applyNumberFormat="1" applyFont="1" applyFill="1" applyBorder="1" applyAlignment="1" applyProtection="1">
      <alignment horizontal="center" vertical="center" wrapText="1"/>
      <protection locked="0"/>
    </xf>
    <xf numFmtId="3" fontId="0" fillId="0" borderId="23" xfId="0" applyNumberFormat="1" applyBorder="1" applyAlignment="1">
      <alignment horizontal="center" vertical="center" wrapText="1"/>
    </xf>
    <xf numFmtId="49" fontId="3" fillId="0" borderId="22" xfId="0" applyNumberFormat="1" applyFont="1" applyBorder="1" applyAlignment="1">
      <alignment horizontal="center" vertical="center" wrapText="1"/>
    </xf>
    <xf numFmtId="0" fontId="0" fillId="0" borderId="3" xfId="0" applyBorder="1" applyAlignment="1">
      <alignment horizontal="center" vertical="center" wrapText="1"/>
    </xf>
    <xf numFmtId="167" fontId="0" fillId="0" borderId="3" xfId="0" applyNumberFormat="1" applyFill="1" applyBorder="1" applyAlignment="1">
      <alignment horizontal="right" vertical="center" wrapText="1"/>
    </xf>
    <xf numFmtId="49" fontId="3" fillId="0" borderId="3" xfId="0" applyNumberFormat="1" applyFont="1" applyBorder="1" applyAlignment="1">
      <alignment vertical="center" wrapText="1"/>
    </xf>
    <xf numFmtId="49" fontId="1" fillId="0" borderId="3" xfId="0" applyNumberFormat="1" applyFont="1" applyBorder="1" applyAlignment="1">
      <alignment vertical="center" wrapText="1"/>
    </xf>
    <xf numFmtId="49" fontId="1" fillId="0" borderId="4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10" fillId="0" borderId="49"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3" xfId="0" applyFont="1" applyBorder="1" applyAlignment="1">
      <alignment horizontal="center" vertical="center" wrapText="1"/>
    </xf>
    <xf numFmtId="0" fontId="0" fillId="0" borderId="23" xfId="0" applyBorder="1" applyAlignment="1">
      <alignment horizontal="center" vertical="center" wrapText="1"/>
    </xf>
    <xf numFmtId="3" fontId="0" fillId="0" borderId="2" xfId="0" applyNumberFormat="1" applyBorder="1" applyAlignment="1">
      <alignment horizontal="center" vertical="center" wrapText="1"/>
    </xf>
    <xf numFmtId="167" fontId="0" fillId="0" borderId="2" xfId="0" applyNumberFormat="1" applyFill="1" applyBorder="1" applyAlignment="1">
      <alignment horizontal="right" vertical="center" wrapText="1"/>
    </xf>
    <xf numFmtId="167" fontId="0" fillId="0" borderId="23" xfId="0" applyNumberFormat="1" applyFill="1" applyBorder="1" applyAlignment="1">
      <alignment horizontal="right" vertical="center" wrapText="1"/>
    </xf>
    <xf numFmtId="167" fontId="0" fillId="0" borderId="50" xfId="0" applyNumberFormat="1" applyBorder="1" applyAlignment="1">
      <alignment vertical="center" wrapText="1"/>
    </xf>
    <xf numFmtId="167" fontId="0" fillId="0" borderId="24" xfId="0" applyNumberFormat="1" applyBorder="1" applyAlignment="1">
      <alignment vertical="center" wrapText="1"/>
    </xf>
    <xf numFmtId="0" fontId="3" fillId="0" borderId="3" xfId="0" applyFont="1" applyFill="1" applyBorder="1" applyAlignment="1">
      <alignment horizontal="left" vertical="center" wrapText="1"/>
    </xf>
    <xf numFmtId="164" fontId="0" fillId="0" borderId="0" xfId="0" applyNumberFormat="1" applyBorder="1" applyAlignment="1">
      <alignment horizontal="center" vertical="center" wrapText="1"/>
    </xf>
    <xf numFmtId="0" fontId="23" fillId="0" borderId="2" xfId="0" applyFont="1" applyBorder="1" applyAlignment="1">
      <alignment horizontal="center" vertical="center" wrapText="1"/>
    </xf>
    <xf numFmtId="3" fontId="1" fillId="0" borderId="3"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22"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3" fontId="1" fillId="0" borderId="2" xfId="0" applyNumberFormat="1" applyFont="1" applyFill="1" applyBorder="1" applyAlignment="1" applyProtection="1">
      <alignment horizontal="center" vertical="center" wrapText="1"/>
      <protection locked="0"/>
    </xf>
    <xf numFmtId="3" fontId="1" fillId="0" borderId="3" xfId="0" applyNumberFormat="1" applyFont="1" applyFill="1" applyBorder="1" applyAlignment="1" applyProtection="1">
      <alignment horizontal="center" vertical="center" wrapText="1"/>
      <protection locked="0"/>
    </xf>
    <xf numFmtId="0" fontId="10" fillId="0" borderId="8" xfId="0" applyNumberFormat="1" applyFont="1" applyBorder="1" applyAlignment="1">
      <alignment horizontal="center" vertical="center" wrapText="1"/>
    </xf>
    <xf numFmtId="0" fontId="1" fillId="0" borderId="2" xfId="1" applyFont="1" applyFill="1" applyBorder="1" applyAlignment="1">
      <alignment horizontal="left" vertical="center" wrapText="1"/>
    </xf>
    <xf numFmtId="0" fontId="10" fillId="0" borderId="2" xfId="0" applyFont="1" applyFill="1" applyBorder="1" applyAlignment="1">
      <alignment horizontal="left" vertical="center" wrapText="1" indent="15"/>
    </xf>
    <xf numFmtId="1" fontId="8" fillId="0" borderId="2" xfId="0" applyNumberFormat="1" applyFont="1" applyFill="1" applyBorder="1" applyAlignment="1" applyProtection="1">
      <alignment horizontal="center" vertical="center" wrapText="1"/>
    </xf>
    <xf numFmtId="0" fontId="1" fillId="0" borderId="3" xfId="1" applyFont="1" applyFill="1" applyBorder="1" applyAlignment="1">
      <alignment horizontal="left" vertical="center" wrapText="1"/>
    </xf>
    <xf numFmtId="1" fontId="8" fillId="0" borderId="3" xfId="0" applyNumberFormat="1" applyFont="1" applyFill="1" applyBorder="1" applyAlignment="1" applyProtection="1">
      <alignment horizontal="center" vertical="center" wrapText="1"/>
    </xf>
    <xf numFmtId="167" fontId="3" fillId="2" borderId="14" xfId="0" applyNumberFormat="1" applyFont="1" applyFill="1" applyBorder="1" applyAlignment="1">
      <alignment vertical="center" wrapText="1"/>
    </xf>
    <xf numFmtId="0" fontId="3" fillId="2" borderId="5" xfId="0" applyFont="1" applyFill="1" applyBorder="1" applyAlignment="1">
      <alignment vertical="center" wrapText="1"/>
    </xf>
    <xf numFmtId="167" fontId="0" fillId="0" borderId="12" xfId="0" applyNumberFormat="1" applyBorder="1" applyAlignment="1">
      <alignment vertical="center" wrapText="1"/>
    </xf>
    <xf numFmtId="167" fontId="0" fillId="0" borderId="1" xfId="0" applyNumberFormat="1" applyFill="1" applyBorder="1" applyAlignment="1">
      <alignment horizontal="right" vertical="center" wrapText="1"/>
    </xf>
    <xf numFmtId="165" fontId="1" fillId="0" borderId="1" xfId="1" applyNumberFormat="1" applyFont="1" applyFill="1" applyBorder="1" applyAlignment="1" applyProtection="1">
      <alignment horizontal="center" vertical="center" wrapText="1"/>
    </xf>
    <xf numFmtId="167" fontId="0" fillId="0" borderId="0" xfId="0" applyNumberFormat="1" applyBorder="1" applyAlignment="1">
      <alignment vertical="center" wrapText="1"/>
    </xf>
    <xf numFmtId="167" fontId="0" fillId="0" borderId="0" xfId="0" applyNumberFormat="1" applyBorder="1" applyAlignment="1">
      <alignment horizontal="center" vertical="center" wrapText="1"/>
    </xf>
    <xf numFmtId="0" fontId="1" fillId="0" borderId="2" xfId="2" applyNumberFormat="1" applyFont="1" applyFill="1" applyBorder="1" applyAlignment="1" applyProtection="1">
      <alignment horizontal="left" vertical="center" wrapText="1"/>
    </xf>
    <xf numFmtId="0" fontId="1" fillId="0" borderId="23" xfId="2" applyNumberFormat="1" applyFont="1" applyFill="1" applyBorder="1" applyAlignment="1" applyProtection="1">
      <alignment horizontal="left" vertical="center" wrapText="1"/>
    </xf>
    <xf numFmtId="0" fontId="1" fillId="0" borderId="3" xfId="2" applyNumberFormat="1" applyFont="1" applyFill="1" applyBorder="1" applyAlignment="1" applyProtection="1">
      <alignment horizontal="left" vertical="center" wrapText="1"/>
    </xf>
    <xf numFmtId="0" fontId="1" fillId="0" borderId="1" xfId="2" applyNumberFormat="1" applyFont="1" applyFill="1" applyBorder="1" applyAlignment="1" applyProtection="1">
      <alignment horizontal="left" vertical="center" wrapText="1"/>
    </xf>
    <xf numFmtId="0" fontId="10" fillId="0" borderId="1" xfId="0" applyNumberFormat="1" applyFont="1" applyFill="1" applyBorder="1" applyAlignment="1">
      <alignment horizontal="left" vertical="center" wrapText="1"/>
    </xf>
    <xf numFmtId="0" fontId="3" fillId="0" borderId="1" xfId="0" applyNumberFormat="1" applyFont="1" applyBorder="1" applyAlignment="1">
      <alignment vertical="center" wrapText="1"/>
    </xf>
    <xf numFmtId="0" fontId="10" fillId="0" borderId="3" xfId="0" applyNumberFormat="1" applyFont="1" applyFill="1" applyBorder="1" applyAlignment="1">
      <alignment horizontal="left" vertical="center" wrapText="1"/>
    </xf>
    <xf numFmtId="0" fontId="3" fillId="0" borderId="3" xfId="0" applyNumberFormat="1" applyFont="1" applyBorder="1" applyAlignment="1">
      <alignment vertical="center" wrapText="1"/>
    </xf>
    <xf numFmtId="0" fontId="1" fillId="0" borderId="3" xfId="0" applyNumberFormat="1" applyFont="1" applyBorder="1" applyAlignment="1">
      <alignment vertical="center" wrapText="1"/>
    </xf>
    <xf numFmtId="0" fontId="15" fillId="0" borderId="3" xfId="2" applyNumberFormat="1" applyFont="1" applyFill="1" applyBorder="1" applyAlignment="1" applyProtection="1">
      <alignment horizontal="left" vertical="center" wrapText="1"/>
    </xf>
    <xf numFmtId="0" fontId="3" fillId="4" borderId="17" xfId="0" applyNumberFormat="1" applyFont="1" applyFill="1" applyBorder="1" applyAlignment="1">
      <alignment vertical="center" wrapText="1"/>
    </xf>
    <xf numFmtId="167" fontId="10" fillId="8" borderId="1" xfId="0" applyNumberFormat="1" applyFont="1" applyFill="1" applyBorder="1" applyAlignment="1">
      <alignment horizontal="right" vertical="center" wrapText="1"/>
    </xf>
    <xf numFmtId="167" fontId="0" fillId="8" borderId="3" xfId="0" applyNumberFormat="1" applyFill="1" applyBorder="1" applyAlignment="1">
      <alignment horizontal="right" vertical="center" wrapText="1"/>
    </xf>
    <xf numFmtId="167" fontId="0" fillId="8" borderId="1" xfId="0" applyNumberFormat="1" applyFill="1" applyBorder="1" applyAlignment="1">
      <alignment horizontal="right" vertical="center" wrapText="1"/>
    </xf>
    <xf numFmtId="167" fontId="0" fillId="8" borderId="2" xfId="0" applyNumberFormat="1" applyFill="1" applyBorder="1" applyAlignment="1">
      <alignment horizontal="right" vertical="center" wrapText="1"/>
    </xf>
    <xf numFmtId="167" fontId="8" fillId="8" borderId="1" xfId="1" applyNumberFormat="1" applyFont="1" applyFill="1" applyBorder="1" applyAlignment="1" applyProtection="1">
      <alignment horizontal="right" vertical="center" wrapText="1"/>
      <protection locked="0"/>
    </xf>
    <xf numFmtId="165" fontId="8" fillId="8" borderId="3" xfId="1" applyNumberFormat="1" applyFont="1" applyFill="1" applyBorder="1" applyAlignment="1" applyProtection="1">
      <alignment horizontal="center" vertical="center" wrapText="1"/>
    </xf>
    <xf numFmtId="165" fontId="8" fillId="8" borderId="23" xfId="1" applyNumberFormat="1" applyFont="1" applyFill="1" applyBorder="1" applyAlignment="1" applyProtection="1">
      <alignment horizontal="center" vertical="center" wrapText="1"/>
    </xf>
    <xf numFmtId="0" fontId="26" fillId="0" borderId="0" xfId="0" applyFont="1" applyBorder="1" applyAlignment="1">
      <alignment horizontal="left" vertical="center" wrapText="1"/>
    </xf>
    <xf numFmtId="0" fontId="26" fillId="0" borderId="44" xfId="0" applyFont="1" applyBorder="1" applyAlignment="1">
      <alignment horizontal="left" vertical="center" wrapText="1"/>
    </xf>
    <xf numFmtId="0" fontId="26" fillId="0" borderId="0" xfId="0" applyFont="1" applyBorder="1" applyAlignment="1">
      <alignment horizontal="left" vertical="top" wrapText="1"/>
    </xf>
    <xf numFmtId="0" fontId="26" fillId="0" borderId="44" xfId="0" applyFont="1" applyBorder="1" applyAlignment="1">
      <alignment horizontal="left" vertical="top" wrapText="1"/>
    </xf>
    <xf numFmtId="0" fontId="27" fillId="7" borderId="0" xfId="0" applyFont="1" applyFill="1" applyBorder="1" applyAlignment="1">
      <alignment horizontal="left" vertical="center" wrapText="1"/>
    </xf>
    <xf numFmtId="0" fontId="27" fillId="7" borderId="44" xfId="0" applyFont="1" applyFill="1" applyBorder="1" applyAlignment="1">
      <alignment horizontal="left" vertical="center" wrapText="1"/>
    </xf>
    <xf numFmtId="0" fontId="26" fillId="0" borderId="22" xfId="0" applyFont="1" applyBorder="1" applyAlignment="1">
      <alignment horizontal="center" vertical="top" wrapText="1"/>
    </xf>
    <xf numFmtId="49" fontId="3" fillId="0" borderId="27"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49" fontId="3" fillId="0" borderId="29" xfId="0" applyNumberFormat="1" applyFont="1" applyBorder="1" applyAlignment="1">
      <alignment horizontal="center" vertical="center" wrapText="1"/>
    </xf>
    <xf numFmtId="0" fontId="25" fillId="6" borderId="46" xfId="0" applyNumberFormat="1" applyFont="1" applyFill="1" applyBorder="1" applyAlignment="1">
      <alignment horizontal="left" vertical="center" wrapText="1"/>
    </xf>
    <xf numFmtId="0" fontId="25" fillId="6" borderId="47" xfId="0" applyNumberFormat="1" applyFont="1" applyFill="1" applyBorder="1" applyAlignment="1">
      <alignment horizontal="left" vertical="center" wrapText="1"/>
    </xf>
    <xf numFmtId="0" fontId="25" fillId="7" borderId="0" xfId="0" applyNumberFormat="1" applyFont="1" applyFill="1" applyBorder="1" applyAlignment="1">
      <alignment horizontal="left" vertical="center" wrapText="1"/>
    </xf>
    <xf numFmtId="0" fontId="25" fillId="7" borderId="44" xfId="0" applyNumberFormat="1" applyFont="1" applyFill="1" applyBorder="1" applyAlignment="1">
      <alignment horizontal="left" vertical="center" wrapText="1"/>
    </xf>
    <xf numFmtId="0" fontId="5" fillId="5" borderId="39" xfId="0" applyFont="1" applyFill="1" applyBorder="1" applyAlignment="1">
      <alignment horizontal="center" vertical="center" wrapText="1"/>
    </xf>
    <xf numFmtId="0" fontId="5" fillId="5" borderId="40" xfId="0" applyFont="1" applyFill="1" applyBorder="1" applyAlignment="1">
      <alignment horizontal="center" vertical="center"/>
    </xf>
    <xf numFmtId="0" fontId="5" fillId="5" borderId="41" xfId="0" applyFont="1" applyFill="1" applyBorder="1" applyAlignment="1">
      <alignment horizontal="center" vertical="center"/>
    </xf>
    <xf numFmtId="166" fontId="8" fillId="5" borderId="34" xfId="0" applyNumberFormat="1" applyFont="1" applyFill="1" applyBorder="1" applyAlignment="1">
      <alignment horizontal="center" vertical="center" wrapText="1"/>
    </xf>
    <xf numFmtId="166" fontId="8" fillId="5" borderId="35" xfId="0" applyNumberFormat="1" applyFont="1" applyFill="1" applyBorder="1" applyAlignment="1">
      <alignment horizontal="center" vertical="center"/>
    </xf>
    <xf numFmtId="0" fontId="6" fillId="5" borderId="36" xfId="0" applyFont="1" applyFill="1" applyBorder="1" applyAlignment="1">
      <alignment horizontal="center" vertical="center" wrapText="1"/>
    </xf>
    <xf numFmtId="0" fontId="6" fillId="5" borderId="0" xfId="0" applyFont="1" applyFill="1" applyBorder="1" applyAlignment="1">
      <alignment horizontal="center" vertical="center"/>
    </xf>
    <xf numFmtId="4" fontId="4" fillId="5" borderId="38" xfId="0" applyNumberFormat="1" applyFont="1" applyFill="1" applyBorder="1" applyAlignment="1">
      <alignment horizontal="center" vertical="center" wrapText="1"/>
    </xf>
    <xf numFmtId="0" fontId="0" fillId="5" borderId="37" xfId="0" applyFill="1" applyBorder="1" applyAlignment="1">
      <alignment horizontal="center" vertical="center" wrapText="1"/>
    </xf>
    <xf numFmtId="166" fontId="14" fillId="5" borderId="30" xfId="0" applyNumberFormat="1" applyFont="1" applyFill="1" applyBorder="1" applyAlignment="1">
      <alignment horizontal="center" vertical="center"/>
    </xf>
    <xf numFmtId="166" fontId="14" fillId="5" borderId="31" xfId="0" applyNumberFormat="1" applyFont="1" applyFill="1" applyBorder="1" applyAlignment="1">
      <alignment horizontal="center" vertical="center"/>
    </xf>
    <xf numFmtId="166" fontId="14" fillId="5" borderId="32" xfId="0" applyNumberFormat="1" applyFont="1" applyFill="1" applyBorder="1" applyAlignment="1">
      <alignment horizontal="center" vertical="center"/>
    </xf>
    <xf numFmtId="166" fontId="14" fillId="5" borderId="33" xfId="0" applyNumberFormat="1" applyFont="1" applyFill="1" applyBorder="1" applyAlignment="1">
      <alignment horizontal="center" vertical="center"/>
    </xf>
    <xf numFmtId="0" fontId="0" fillId="5" borderId="37" xfId="0" applyFill="1" applyBorder="1" applyAlignment="1">
      <alignment horizontal="center" vertical="center"/>
    </xf>
    <xf numFmtId="0" fontId="0" fillId="5" borderId="32" xfId="0" applyFill="1" applyBorder="1" applyAlignment="1">
      <alignment horizontal="center" vertical="center"/>
    </xf>
    <xf numFmtId="0" fontId="6" fillId="5" borderId="15" xfId="0" applyFont="1" applyFill="1" applyBorder="1" applyAlignment="1">
      <alignment horizontal="left" vertical="center" wrapText="1" indent="5"/>
    </xf>
    <xf numFmtId="0" fontId="6" fillId="5" borderId="42" xfId="0" applyFont="1" applyFill="1" applyBorder="1" applyAlignment="1">
      <alignment horizontal="left" vertical="center" wrapText="1" indent="5"/>
    </xf>
    <xf numFmtId="0" fontId="6" fillId="5" borderId="43" xfId="0" applyFont="1" applyFill="1" applyBorder="1" applyAlignment="1">
      <alignment horizontal="left" vertical="center" wrapText="1" indent="5"/>
    </xf>
    <xf numFmtId="166" fontId="1" fillId="5" borderId="34" xfId="0" applyNumberFormat="1" applyFont="1" applyFill="1" applyBorder="1" applyAlignment="1">
      <alignment horizontal="center" vertical="center" wrapText="1"/>
    </xf>
    <xf numFmtId="0" fontId="1" fillId="5" borderId="37" xfId="0" applyFont="1" applyFill="1" applyBorder="1" applyAlignment="1">
      <alignment horizontal="center" vertical="center"/>
    </xf>
    <xf numFmtId="0" fontId="25" fillId="0" borderId="22" xfId="0" applyFont="1" applyFill="1" applyBorder="1" applyAlignment="1">
      <alignment horizontal="center" vertical="center" wrapText="1"/>
    </xf>
    <xf numFmtId="0" fontId="25" fillId="0" borderId="0" xfId="0" applyNumberFormat="1" applyFont="1" applyFill="1" applyBorder="1" applyAlignment="1">
      <alignment horizontal="left" vertical="center" wrapText="1"/>
    </xf>
    <xf numFmtId="0" fontId="25" fillId="0" borderId="44" xfId="0" applyNumberFormat="1" applyFont="1" applyFill="1" applyBorder="1" applyAlignment="1">
      <alignment horizontal="left" vertical="center" wrapText="1"/>
    </xf>
    <xf numFmtId="0" fontId="0" fillId="0" borderId="0" xfId="0" applyFill="1" applyBorder="1" applyAlignment="1">
      <alignment vertical="center" wrapText="1"/>
    </xf>
    <xf numFmtId="0" fontId="27" fillId="8" borderId="0" xfId="0" applyFont="1" applyFill="1" applyBorder="1" applyAlignment="1">
      <alignment horizontal="left" vertical="top" wrapText="1"/>
    </xf>
    <xf numFmtId="0" fontId="27" fillId="8" borderId="44" xfId="0" applyFont="1" applyFill="1" applyBorder="1" applyAlignment="1">
      <alignment horizontal="left" vertical="top" wrapText="1"/>
    </xf>
  </cellXfs>
  <cellStyles count="6">
    <cellStyle name="Normální" xfId="0" builtinId="0"/>
    <cellStyle name="normální_6VX01" xfId="1" xr:uid="{00000000-0005-0000-0000-000001000000}"/>
    <cellStyle name="normální_6WX01" xfId="2" xr:uid="{00000000-0005-0000-0000-000002000000}"/>
    <cellStyle name="normální_AS2-TP1-II-4B-price summary-20040609" xfId="3" xr:uid="{00000000-0005-0000-0000-000003000000}"/>
    <cellStyle name="normální_VIZA-FoT-template" xfId="4" xr:uid="{00000000-0005-0000-0000-000004000000}"/>
    <cellStyle name="Styl 1"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J88"/>
  <sheetViews>
    <sheetView showGridLines="0" tabSelected="1" view="pageBreakPreview" zoomScaleSheetLayoutView="100" workbookViewId="0">
      <selection activeCell="B12" sqref="B12:G12"/>
    </sheetView>
  </sheetViews>
  <sheetFormatPr defaultColWidth="9.109375" defaultRowHeight="13.2"/>
  <cols>
    <col min="1" max="1" width="7.109375" style="9" customWidth="1"/>
    <col min="2" max="2" width="67.44140625" style="1" customWidth="1"/>
    <col min="3" max="3" width="13" style="94" customWidth="1"/>
    <col min="4" max="4" width="7.6640625" style="2" customWidth="1"/>
    <col min="5" max="5" width="8.5546875" style="100" customWidth="1"/>
    <col min="6" max="6" width="12.6640625" style="38" customWidth="1"/>
    <col min="7" max="7" width="16.109375" style="39" customWidth="1"/>
    <col min="8" max="9" width="13.6640625" style="105" bestFit="1" customWidth="1"/>
    <col min="10" max="16384" width="9.109375" style="105"/>
  </cols>
  <sheetData>
    <row r="1" spans="1:140" ht="45" customHeight="1">
      <c r="A1" s="65"/>
      <c r="B1" s="210" t="str">
        <f>Položky!B1</f>
        <v>ROZPOČET</v>
      </c>
      <c r="C1" s="211"/>
      <c r="D1" s="212"/>
      <c r="E1" s="112" t="s">
        <v>36</v>
      </c>
      <c r="F1" s="213" t="str">
        <f>Položky!F1</f>
        <v>Měto Frýdek - Místek</v>
      </c>
      <c r="G1" s="214"/>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row>
    <row r="2" spans="1:140" ht="20.100000000000001" customHeight="1">
      <c r="A2" s="66"/>
      <c r="B2" s="215" t="str">
        <f>Položky!B2</f>
        <v>ZŠ A MŠ SKLAICE 192 - HYDROIZOLACE SPODNÍ STAVBY</v>
      </c>
      <c r="C2" s="216"/>
      <c r="D2" s="216"/>
      <c r="E2" s="217" t="s">
        <v>5</v>
      </c>
      <c r="F2" s="219" t="str">
        <f>Položky!F2</f>
        <v>1119-2-VZT-6</v>
      </c>
      <c r="G2" s="220"/>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row>
    <row r="3" spans="1:140" ht="15" customHeight="1" thickBot="1">
      <c r="A3" s="67"/>
      <c r="B3" s="223" t="str">
        <f>Položky!B3</f>
        <v>Vzduchotechnika</v>
      </c>
      <c r="C3" s="224"/>
      <c r="D3" s="224"/>
      <c r="E3" s="218"/>
      <c r="F3" s="221"/>
      <c r="G3" s="222"/>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row>
    <row r="4" spans="1:140" s="28" customFormat="1">
      <c r="A4" s="203"/>
      <c r="B4" s="204"/>
      <c r="C4" s="204"/>
      <c r="D4" s="204"/>
      <c r="E4" s="204"/>
      <c r="F4" s="204"/>
      <c r="G4" s="205"/>
    </row>
    <row r="5" spans="1:140" s="28" customFormat="1" ht="13.8">
      <c r="A5" s="116"/>
      <c r="B5" s="206" t="s">
        <v>101</v>
      </c>
      <c r="C5" s="206"/>
      <c r="D5" s="206"/>
      <c r="E5" s="206"/>
      <c r="F5" s="206"/>
      <c r="G5" s="207"/>
    </row>
    <row r="6" spans="1:140" s="28" customFormat="1" ht="13.8">
      <c r="A6" s="117" t="s">
        <v>6</v>
      </c>
      <c r="B6" s="208" t="s">
        <v>84</v>
      </c>
      <c r="C6" s="208"/>
      <c r="D6" s="208"/>
      <c r="E6" s="208"/>
      <c r="F6" s="208"/>
      <c r="G6" s="209"/>
    </row>
    <row r="7" spans="1:140" s="233" customFormat="1" ht="15.6">
      <c r="A7" s="230"/>
      <c r="B7" s="234" t="s">
        <v>272</v>
      </c>
      <c r="C7" s="234"/>
      <c r="D7" s="234"/>
      <c r="E7" s="234"/>
      <c r="F7" s="234"/>
      <c r="G7" s="235"/>
    </row>
    <row r="8" spans="1:140" s="233" customFormat="1" ht="13.8">
      <c r="A8" s="230"/>
      <c r="B8" s="231"/>
      <c r="C8" s="231"/>
      <c r="D8" s="231"/>
      <c r="E8" s="231"/>
      <c r="F8" s="231"/>
      <c r="G8" s="232"/>
    </row>
    <row r="9" spans="1:140" s="28" customFormat="1" ht="32.25" customHeight="1">
      <c r="A9" s="118" t="s">
        <v>40</v>
      </c>
      <c r="B9" s="198" t="s">
        <v>41</v>
      </c>
      <c r="C9" s="198"/>
      <c r="D9" s="198"/>
      <c r="E9" s="198"/>
      <c r="F9" s="198"/>
      <c r="G9" s="199"/>
    </row>
    <row r="10" spans="1:140" s="28" customFormat="1" ht="8.25" customHeight="1">
      <c r="A10" s="121"/>
      <c r="B10" s="198"/>
      <c r="C10" s="198"/>
      <c r="D10" s="198"/>
      <c r="E10" s="198"/>
      <c r="F10" s="198"/>
      <c r="G10" s="199"/>
    </row>
    <row r="11" spans="1:140" s="28" customFormat="1" ht="33.75" customHeight="1">
      <c r="A11" s="118" t="s">
        <v>42</v>
      </c>
      <c r="B11" s="198" t="s">
        <v>87</v>
      </c>
      <c r="C11" s="198"/>
      <c r="D11" s="198"/>
      <c r="E11" s="198"/>
      <c r="F11" s="198"/>
      <c r="G11" s="199"/>
    </row>
    <row r="12" spans="1:140" s="28" customFormat="1" ht="8.25" customHeight="1">
      <c r="A12" s="121"/>
      <c r="B12" s="198"/>
      <c r="C12" s="198"/>
      <c r="D12" s="198"/>
      <c r="E12" s="198"/>
      <c r="F12" s="198"/>
      <c r="G12" s="199"/>
    </row>
    <row r="13" spans="1:140" s="28" customFormat="1" ht="49.5" customHeight="1">
      <c r="A13" s="118" t="s">
        <v>43</v>
      </c>
      <c r="B13" s="198" t="s">
        <v>88</v>
      </c>
      <c r="C13" s="198"/>
      <c r="D13" s="198"/>
      <c r="E13" s="198"/>
      <c r="F13" s="198"/>
      <c r="G13" s="199"/>
    </row>
    <row r="14" spans="1:140" s="28" customFormat="1" ht="9.75" customHeight="1">
      <c r="A14" s="121"/>
      <c r="B14" s="198"/>
      <c r="C14" s="198"/>
      <c r="D14" s="198"/>
      <c r="E14" s="198"/>
      <c r="F14" s="198"/>
      <c r="G14" s="199"/>
    </row>
    <row r="15" spans="1:140" s="28" customFormat="1" ht="15.6">
      <c r="A15" s="118" t="s">
        <v>44</v>
      </c>
      <c r="B15" s="198" t="s">
        <v>45</v>
      </c>
      <c r="C15" s="198"/>
      <c r="D15" s="198"/>
      <c r="E15" s="198"/>
      <c r="F15" s="198"/>
      <c r="G15" s="199"/>
    </row>
    <row r="16" spans="1:140" s="28" customFormat="1" ht="10.5" customHeight="1">
      <c r="A16" s="121"/>
      <c r="B16" s="198"/>
      <c r="C16" s="198"/>
      <c r="D16" s="198"/>
      <c r="E16" s="198"/>
      <c r="F16" s="198"/>
      <c r="G16" s="199"/>
    </row>
    <row r="17" spans="1:7" s="28" customFormat="1" ht="15.6">
      <c r="A17" s="118" t="s">
        <v>46</v>
      </c>
      <c r="B17" s="198" t="s">
        <v>47</v>
      </c>
      <c r="C17" s="198"/>
      <c r="D17" s="198"/>
      <c r="E17" s="198"/>
      <c r="F17" s="198"/>
      <c r="G17" s="199"/>
    </row>
    <row r="18" spans="1:7" s="28" customFormat="1" ht="15.6">
      <c r="A18" s="118"/>
      <c r="B18" s="124"/>
      <c r="C18" s="124"/>
      <c r="D18" s="124"/>
      <c r="E18" s="124"/>
      <c r="F18" s="124"/>
      <c r="G18" s="119"/>
    </row>
    <row r="19" spans="1:7" s="28" customFormat="1" ht="78.75" customHeight="1">
      <c r="A19" s="118" t="s">
        <v>49</v>
      </c>
      <c r="B19" s="198" t="s">
        <v>103</v>
      </c>
      <c r="C19" s="198"/>
      <c r="D19" s="198"/>
      <c r="E19" s="198"/>
      <c r="F19" s="198"/>
      <c r="G19" s="199"/>
    </row>
    <row r="20" spans="1:7" s="28" customFormat="1" ht="15.6">
      <c r="A20" s="118"/>
      <c r="B20" s="124"/>
      <c r="C20" s="124"/>
      <c r="D20" s="124"/>
      <c r="E20" s="124"/>
      <c r="F20" s="124"/>
      <c r="G20" s="119"/>
    </row>
    <row r="21" spans="1:7" s="28" customFormat="1" ht="47.25" customHeight="1">
      <c r="A21" s="118" t="s">
        <v>58</v>
      </c>
      <c r="B21" s="198" t="s">
        <v>104</v>
      </c>
      <c r="C21" s="198"/>
      <c r="D21" s="198"/>
      <c r="E21" s="198"/>
      <c r="F21" s="198"/>
      <c r="G21" s="199"/>
    </row>
    <row r="22" spans="1:7" s="28" customFormat="1" ht="15.6">
      <c r="A22" s="118"/>
      <c r="B22" s="124"/>
      <c r="C22" s="124"/>
      <c r="D22" s="124"/>
      <c r="E22" s="124"/>
      <c r="F22" s="124"/>
      <c r="G22" s="119"/>
    </row>
    <row r="23" spans="1:7" s="28" customFormat="1" ht="15.6">
      <c r="A23" s="125" t="s">
        <v>60</v>
      </c>
      <c r="B23" s="198" t="s">
        <v>48</v>
      </c>
      <c r="C23" s="198"/>
      <c r="D23" s="198"/>
      <c r="E23" s="198"/>
      <c r="F23" s="198"/>
      <c r="G23" s="199"/>
    </row>
    <row r="24" spans="1:7" s="28" customFormat="1" ht="29.25" customHeight="1">
      <c r="A24" s="202"/>
      <c r="B24" s="196" t="s">
        <v>102</v>
      </c>
      <c r="C24" s="196"/>
      <c r="D24" s="196"/>
      <c r="E24" s="196"/>
      <c r="F24" s="196"/>
      <c r="G24" s="197"/>
    </row>
    <row r="25" spans="1:7" s="28" customFormat="1" ht="15.6">
      <c r="A25" s="202"/>
      <c r="B25" s="196" t="s">
        <v>89</v>
      </c>
      <c r="C25" s="196"/>
      <c r="D25" s="196"/>
      <c r="E25" s="196"/>
      <c r="F25" s="196"/>
      <c r="G25" s="197"/>
    </row>
    <row r="26" spans="1:7" s="28" customFormat="1" ht="15.6">
      <c r="A26" s="202"/>
      <c r="B26" s="196" t="s">
        <v>50</v>
      </c>
      <c r="C26" s="196"/>
      <c r="D26" s="196"/>
      <c r="E26" s="196"/>
      <c r="F26" s="196"/>
      <c r="G26" s="197"/>
    </row>
    <row r="27" spans="1:7" s="28" customFormat="1" ht="15.6">
      <c r="A27" s="202"/>
      <c r="B27" s="196" t="s">
        <v>51</v>
      </c>
      <c r="C27" s="196"/>
      <c r="D27" s="196"/>
      <c r="E27" s="196"/>
      <c r="F27" s="196"/>
      <c r="G27" s="197"/>
    </row>
    <row r="28" spans="1:7" s="28" customFormat="1" ht="15.6">
      <c r="A28" s="202"/>
      <c r="B28" s="196" t="s">
        <v>52</v>
      </c>
      <c r="C28" s="196"/>
      <c r="D28" s="196"/>
      <c r="E28" s="196"/>
      <c r="F28" s="196"/>
      <c r="G28" s="197"/>
    </row>
    <row r="29" spans="1:7" s="28" customFormat="1" ht="29.25" customHeight="1">
      <c r="A29" s="202"/>
      <c r="B29" s="196" t="s">
        <v>53</v>
      </c>
      <c r="C29" s="196"/>
      <c r="D29" s="196"/>
      <c r="E29" s="196"/>
      <c r="F29" s="196"/>
      <c r="G29" s="197"/>
    </row>
    <row r="30" spans="1:7" s="28" customFormat="1" ht="15.6">
      <c r="A30" s="202"/>
      <c r="B30" s="196" t="s">
        <v>54</v>
      </c>
      <c r="C30" s="196"/>
      <c r="D30" s="196"/>
      <c r="E30" s="196"/>
      <c r="F30" s="196"/>
      <c r="G30" s="197"/>
    </row>
    <row r="31" spans="1:7" s="28" customFormat="1" ht="15.6">
      <c r="A31" s="202"/>
      <c r="B31" s="196" t="s">
        <v>55</v>
      </c>
      <c r="C31" s="196"/>
      <c r="D31" s="196"/>
      <c r="E31" s="196"/>
      <c r="F31" s="196"/>
      <c r="G31" s="197"/>
    </row>
    <row r="32" spans="1:7" s="28" customFormat="1" ht="15.6">
      <c r="A32" s="202"/>
      <c r="B32" s="196" t="s">
        <v>56</v>
      </c>
      <c r="C32" s="196"/>
      <c r="D32" s="196"/>
      <c r="E32" s="196"/>
      <c r="F32" s="196"/>
      <c r="G32" s="197"/>
    </row>
    <row r="33" spans="1:7" s="28" customFormat="1" ht="15.6">
      <c r="A33" s="202"/>
      <c r="B33" s="196" t="s">
        <v>90</v>
      </c>
      <c r="C33" s="196"/>
      <c r="D33" s="196"/>
      <c r="E33" s="196"/>
      <c r="F33" s="196"/>
      <c r="G33" s="197"/>
    </row>
    <row r="34" spans="1:7" s="28" customFormat="1" ht="15.6">
      <c r="A34" s="202"/>
      <c r="B34" s="196" t="s">
        <v>57</v>
      </c>
      <c r="C34" s="196"/>
      <c r="D34" s="196"/>
      <c r="E34" s="196"/>
      <c r="F34" s="196"/>
      <c r="G34" s="197"/>
    </row>
    <row r="35" spans="1:7" s="28" customFormat="1" ht="15.6">
      <c r="A35" s="202"/>
      <c r="B35" s="196" t="s">
        <v>91</v>
      </c>
      <c r="C35" s="196"/>
      <c r="D35" s="196"/>
      <c r="E35" s="196"/>
      <c r="F35" s="196"/>
      <c r="G35" s="197"/>
    </row>
    <row r="36" spans="1:7" s="28" customFormat="1" ht="15.6">
      <c r="A36" s="202"/>
      <c r="B36" s="196" t="s">
        <v>92</v>
      </c>
      <c r="C36" s="196"/>
      <c r="D36" s="196"/>
      <c r="E36" s="196"/>
      <c r="F36" s="196"/>
      <c r="G36" s="197"/>
    </row>
    <row r="37" spans="1:7" s="28" customFormat="1" ht="15.6">
      <c r="A37" s="121"/>
      <c r="B37" s="196"/>
      <c r="C37" s="196"/>
      <c r="D37" s="196"/>
      <c r="E37" s="196"/>
      <c r="F37" s="196"/>
      <c r="G37" s="197"/>
    </row>
    <row r="38" spans="1:7" s="28" customFormat="1" ht="77.25" customHeight="1">
      <c r="A38" s="118" t="s">
        <v>62</v>
      </c>
      <c r="B38" s="196" t="s">
        <v>59</v>
      </c>
      <c r="C38" s="196"/>
      <c r="D38" s="196"/>
      <c r="E38" s="196"/>
      <c r="F38" s="196"/>
      <c r="G38" s="197"/>
    </row>
    <row r="39" spans="1:7" s="28" customFormat="1" ht="15.6">
      <c r="A39" s="121"/>
      <c r="B39" s="196"/>
      <c r="C39" s="196"/>
      <c r="D39" s="196"/>
      <c r="E39" s="196"/>
      <c r="F39" s="196"/>
      <c r="G39" s="197"/>
    </row>
    <row r="40" spans="1:7" s="28" customFormat="1" ht="35.25" customHeight="1">
      <c r="A40" s="118" t="s">
        <v>64</v>
      </c>
      <c r="B40" s="196" t="s">
        <v>61</v>
      </c>
      <c r="C40" s="196"/>
      <c r="D40" s="196"/>
      <c r="E40" s="196"/>
      <c r="F40" s="196"/>
      <c r="G40" s="197"/>
    </row>
    <row r="41" spans="1:7" s="28" customFormat="1" ht="15.6">
      <c r="A41" s="121"/>
      <c r="B41" s="196"/>
      <c r="C41" s="196"/>
      <c r="D41" s="196"/>
      <c r="E41" s="196"/>
      <c r="F41" s="196"/>
      <c r="G41" s="197"/>
    </row>
    <row r="42" spans="1:7" s="28" customFormat="1" ht="67.5" customHeight="1">
      <c r="A42" s="118" t="s">
        <v>65</v>
      </c>
      <c r="B42" s="196" t="s">
        <v>63</v>
      </c>
      <c r="C42" s="196"/>
      <c r="D42" s="196"/>
      <c r="E42" s="196"/>
      <c r="F42" s="196"/>
      <c r="G42" s="197"/>
    </row>
    <row r="43" spans="1:7" s="28" customFormat="1" ht="15.6">
      <c r="A43" s="121"/>
      <c r="B43" s="196"/>
      <c r="C43" s="196"/>
      <c r="D43" s="196"/>
      <c r="E43" s="196"/>
      <c r="F43" s="196"/>
      <c r="G43" s="197"/>
    </row>
    <row r="44" spans="1:7" s="28" customFormat="1" ht="15.6">
      <c r="A44" s="118" t="s">
        <v>66</v>
      </c>
      <c r="B44" s="196" t="s">
        <v>271</v>
      </c>
      <c r="C44" s="196"/>
      <c r="D44" s="196"/>
      <c r="E44" s="196"/>
      <c r="F44" s="196"/>
      <c r="G44" s="197"/>
    </row>
    <row r="45" spans="1:7" s="28" customFormat="1" ht="15.6">
      <c r="A45" s="121"/>
      <c r="B45" s="196"/>
      <c r="C45" s="196"/>
      <c r="D45" s="196"/>
      <c r="E45" s="196"/>
      <c r="F45" s="196"/>
      <c r="G45" s="197"/>
    </row>
    <row r="46" spans="1:7" s="28" customFormat="1" ht="15.6">
      <c r="A46" s="118" t="s">
        <v>67</v>
      </c>
      <c r="B46" s="196" t="s">
        <v>93</v>
      </c>
      <c r="C46" s="196"/>
      <c r="D46" s="196"/>
      <c r="E46" s="196"/>
      <c r="F46" s="196"/>
      <c r="G46" s="197"/>
    </row>
    <row r="47" spans="1:7" s="28" customFormat="1" ht="15.6">
      <c r="A47" s="121"/>
      <c r="B47" s="196"/>
      <c r="C47" s="196"/>
      <c r="D47" s="196"/>
      <c r="E47" s="196"/>
      <c r="F47" s="196"/>
      <c r="G47" s="197"/>
    </row>
    <row r="48" spans="1:7" s="28" customFormat="1" ht="15.6">
      <c r="A48" s="118" t="s">
        <v>69</v>
      </c>
      <c r="B48" s="196" t="s">
        <v>94</v>
      </c>
      <c r="C48" s="196"/>
      <c r="D48" s="196"/>
      <c r="E48" s="196"/>
      <c r="F48" s="196"/>
      <c r="G48" s="197"/>
    </row>
    <row r="49" spans="1:7" s="28" customFormat="1" ht="15.6">
      <c r="A49" s="121"/>
      <c r="B49" s="196"/>
      <c r="C49" s="196"/>
      <c r="D49" s="196"/>
      <c r="E49" s="196"/>
      <c r="F49" s="196"/>
      <c r="G49" s="197"/>
    </row>
    <row r="50" spans="1:7" s="28" customFormat="1" ht="32.25" customHeight="1">
      <c r="A50" s="118" t="s">
        <v>71</v>
      </c>
      <c r="B50" s="196" t="s">
        <v>68</v>
      </c>
      <c r="C50" s="196"/>
      <c r="D50" s="196"/>
      <c r="E50" s="196"/>
      <c r="F50" s="196"/>
      <c r="G50" s="197"/>
    </row>
    <row r="51" spans="1:7" s="28" customFormat="1" ht="15.6">
      <c r="A51" s="121"/>
      <c r="B51" s="196"/>
      <c r="C51" s="196"/>
      <c r="D51" s="196"/>
      <c r="E51" s="196"/>
      <c r="F51" s="196"/>
      <c r="G51" s="197"/>
    </row>
    <row r="52" spans="1:7" s="28" customFormat="1" ht="15.6">
      <c r="A52" s="118" t="s">
        <v>72</v>
      </c>
      <c r="B52" s="196" t="s">
        <v>70</v>
      </c>
      <c r="C52" s="196"/>
      <c r="D52" s="196"/>
      <c r="E52" s="196"/>
      <c r="F52" s="196"/>
      <c r="G52" s="197"/>
    </row>
    <row r="53" spans="1:7" s="28" customFormat="1" ht="15.6">
      <c r="A53" s="121"/>
      <c r="B53" s="196"/>
      <c r="C53" s="196"/>
      <c r="D53" s="196"/>
      <c r="E53" s="196"/>
      <c r="F53" s="196"/>
      <c r="G53" s="197"/>
    </row>
    <row r="54" spans="1:7" s="28" customFormat="1" ht="62.25" customHeight="1">
      <c r="A54" s="118" t="s">
        <v>73</v>
      </c>
      <c r="B54" s="196" t="s">
        <v>95</v>
      </c>
      <c r="C54" s="196"/>
      <c r="D54" s="196"/>
      <c r="E54" s="196"/>
      <c r="F54" s="196"/>
      <c r="G54" s="197"/>
    </row>
    <row r="55" spans="1:7" s="28" customFormat="1" ht="15.6">
      <c r="A55" s="121"/>
      <c r="B55" s="196"/>
      <c r="C55" s="196"/>
      <c r="D55" s="196"/>
      <c r="E55" s="196"/>
      <c r="F55" s="196"/>
      <c r="G55" s="197"/>
    </row>
    <row r="56" spans="1:7" s="28" customFormat="1" ht="15.6">
      <c r="A56" s="118" t="s">
        <v>105</v>
      </c>
      <c r="B56" s="196" t="s">
        <v>96</v>
      </c>
      <c r="C56" s="196"/>
      <c r="D56" s="196"/>
      <c r="E56" s="196"/>
      <c r="F56" s="196"/>
      <c r="G56" s="197"/>
    </row>
    <row r="57" spans="1:7" s="28" customFormat="1" ht="15.6">
      <c r="A57" s="121"/>
      <c r="B57" s="196"/>
      <c r="C57" s="196"/>
      <c r="D57" s="196"/>
      <c r="E57" s="196"/>
      <c r="F57" s="196"/>
      <c r="G57" s="197"/>
    </row>
    <row r="58" spans="1:7" s="28" customFormat="1" ht="15.6">
      <c r="A58" s="118" t="s">
        <v>106</v>
      </c>
      <c r="B58" s="196" t="s">
        <v>74</v>
      </c>
      <c r="C58" s="196"/>
      <c r="D58" s="196"/>
      <c r="E58" s="196"/>
      <c r="F58" s="196"/>
      <c r="G58" s="197"/>
    </row>
    <row r="59" spans="1:7" s="28" customFormat="1" ht="15.6">
      <c r="A59" s="123"/>
      <c r="B59" s="196"/>
      <c r="C59" s="196"/>
      <c r="D59" s="196"/>
      <c r="E59" s="196"/>
      <c r="F59" s="196"/>
      <c r="G59" s="197"/>
    </row>
    <row r="60" spans="1:7" s="28" customFormat="1" ht="15.6">
      <c r="A60" s="117" t="s">
        <v>7</v>
      </c>
      <c r="B60" s="200" t="s">
        <v>86</v>
      </c>
      <c r="C60" s="200"/>
      <c r="D60" s="200"/>
      <c r="E60" s="200"/>
      <c r="F60" s="200"/>
      <c r="G60" s="201"/>
    </row>
    <row r="61" spans="1:7" s="28" customFormat="1" ht="31.5" customHeight="1">
      <c r="A61" s="202" t="s">
        <v>75</v>
      </c>
      <c r="B61" s="196" t="s">
        <v>97</v>
      </c>
      <c r="C61" s="196"/>
      <c r="D61" s="196"/>
      <c r="E61" s="196"/>
      <c r="F61" s="196"/>
      <c r="G61" s="197"/>
    </row>
    <row r="62" spans="1:7" s="28" customFormat="1" ht="27.75" customHeight="1">
      <c r="A62" s="202"/>
      <c r="B62" s="196" t="s">
        <v>98</v>
      </c>
      <c r="C62" s="196"/>
      <c r="D62" s="196"/>
      <c r="E62" s="196"/>
      <c r="F62" s="196"/>
      <c r="G62" s="197"/>
    </row>
    <row r="63" spans="1:7" s="28" customFormat="1" ht="15.6">
      <c r="A63" s="202"/>
      <c r="B63" s="196" t="s">
        <v>76</v>
      </c>
      <c r="C63" s="196"/>
      <c r="D63" s="196"/>
      <c r="E63" s="196"/>
      <c r="F63" s="196"/>
      <c r="G63" s="197"/>
    </row>
    <row r="64" spans="1:7" s="28" customFormat="1" ht="15.6">
      <c r="A64" s="121"/>
      <c r="B64" s="196"/>
      <c r="C64" s="196"/>
      <c r="D64" s="196"/>
      <c r="E64" s="196"/>
      <c r="F64" s="196"/>
      <c r="G64" s="197"/>
    </row>
    <row r="65" spans="1:7" s="28" customFormat="1" ht="15.6">
      <c r="A65" s="118" t="s">
        <v>77</v>
      </c>
      <c r="B65" s="196" t="s">
        <v>78</v>
      </c>
      <c r="C65" s="196"/>
      <c r="D65" s="196"/>
      <c r="E65" s="196"/>
      <c r="F65" s="196"/>
      <c r="G65" s="197"/>
    </row>
    <row r="66" spans="1:7" s="28" customFormat="1" ht="15.6">
      <c r="A66" s="123"/>
      <c r="B66" s="196"/>
      <c r="C66" s="196"/>
      <c r="D66" s="196"/>
      <c r="E66" s="196"/>
      <c r="F66" s="196"/>
      <c r="G66" s="197"/>
    </row>
    <row r="67" spans="1:7" s="28" customFormat="1" ht="30" customHeight="1">
      <c r="A67" s="118" t="s">
        <v>79</v>
      </c>
      <c r="B67" s="196" t="s">
        <v>99</v>
      </c>
      <c r="C67" s="196"/>
      <c r="D67" s="196"/>
      <c r="E67" s="196"/>
      <c r="F67" s="196"/>
      <c r="G67" s="197"/>
    </row>
    <row r="68" spans="1:7" s="28" customFormat="1" ht="15.6">
      <c r="A68" s="121"/>
      <c r="B68" s="196"/>
      <c r="C68" s="196"/>
      <c r="D68" s="196"/>
      <c r="E68" s="196"/>
      <c r="F68" s="196"/>
      <c r="G68" s="197"/>
    </row>
    <row r="69" spans="1:7" s="28" customFormat="1" ht="28.5" customHeight="1">
      <c r="A69" s="118" t="s">
        <v>80</v>
      </c>
      <c r="B69" s="196" t="s">
        <v>81</v>
      </c>
      <c r="C69" s="196"/>
      <c r="D69" s="196"/>
      <c r="E69" s="196"/>
      <c r="F69" s="196"/>
      <c r="G69" s="197"/>
    </row>
    <row r="70" spans="1:7" s="28" customFormat="1" ht="15.6">
      <c r="A70" s="115"/>
      <c r="B70" s="196"/>
      <c r="C70" s="196"/>
      <c r="D70" s="196"/>
      <c r="E70" s="196"/>
      <c r="F70" s="196"/>
      <c r="G70" s="197"/>
    </row>
    <row r="71" spans="1:7" s="28" customFormat="1" ht="15.6">
      <c r="A71" s="117" t="s">
        <v>8</v>
      </c>
      <c r="B71" s="200" t="s">
        <v>85</v>
      </c>
      <c r="C71" s="200"/>
      <c r="D71" s="200"/>
      <c r="E71" s="200"/>
      <c r="F71" s="200"/>
      <c r="G71" s="201"/>
    </row>
    <row r="72" spans="1:7" s="28" customFormat="1" ht="35.25" customHeight="1">
      <c r="A72" s="121"/>
      <c r="B72" s="196" t="s">
        <v>82</v>
      </c>
      <c r="C72" s="196"/>
      <c r="D72" s="196"/>
      <c r="E72" s="196"/>
      <c r="F72" s="196"/>
      <c r="G72" s="197"/>
    </row>
    <row r="73" spans="1:7" s="28" customFormat="1" ht="15.6">
      <c r="A73" s="115"/>
      <c r="B73" s="196"/>
      <c r="C73" s="196"/>
      <c r="D73" s="196"/>
      <c r="E73" s="196"/>
      <c r="F73" s="196"/>
      <c r="G73" s="197"/>
    </row>
    <row r="74" spans="1:7" s="28" customFormat="1" ht="15.6">
      <c r="A74" s="115"/>
      <c r="B74" s="120"/>
      <c r="C74" s="120"/>
      <c r="D74" s="120"/>
      <c r="E74" s="120"/>
      <c r="F74" s="120"/>
      <c r="G74" s="122"/>
    </row>
    <row r="75" spans="1:7" s="28" customFormat="1" ht="15.6">
      <c r="A75" s="115"/>
      <c r="B75" s="120"/>
      <c r="C75" s="120"/>
      <c r="D75" s="120"/>
      <c r="E75" s="120"/>
      <c r="F75" s="120"/>
      <c r="G75" s="122"/>
    </row>
    <row r="76" spans="1:7" s="28" customFormat="1" ht="15.6">
      <c r="A76" s="115"/>
      <c r="B76" s="120"/>
      <c r="C76" s="120"/>
      <c r="D76" s="120"/>
      <c r="E76" s="120"/>
      <c r="F76" s="120"/>
      <c r="G76" s="122"/>
    </row>
    <row r="77" spans="1:7" s="28" customFormat="1" ht="15.6">
      <c r="A77" s="115"/>
      <c r="B77" s="120"/>
      <c r="C77" s="120"/>
      <c r="D77" s="120"/>
      <c r="E77" s="120"/>
      <c r="F77" s="120"/>
      <c r="G77" s="122"/>
    </row>
    <row r="78" spans="1:7" s="28" customFormat="1" ht="15.6">
      <c r="A78" s="115"/>
      <c r="B78" s="196"/>
      <c r="C78" s="196"/>
      <c r="D78" s="196"/>
      <c r="E78" s="196"/>
      <c r="F78" s="196"/>
      <c r="G78" s="197"/>
    </row>
    <row r="79" spans="1:7" s="28" customFormat="1" ht="15.6">
      <c r="A79" s="115"/>
      <c r="B79" s="196" t="s">
        <v>83</v>
      </c>
      <c r="C79" s="196"/>
      <c r="D79" s="196"/>
      <c r="E79" s="196"/>
      <c r="F79" s="196"/>
      <c r="G79" s="197"/>
    </row>
    <row r="80" spans="1:7" s="28" customFormat="1" ht="15.6">
      <c r="A80" s="115"/>
      <c r="B80" s="196"/>
      <c r="C80" s="196"/>
      <c r="D80" s="196"/>
      <c r="E80" s="196"/>
      <c r="F80" s="196"/>
      <c r="G80" s="197"/>
    </row>
    <row r="81" spans="1:7" s="28" customFormat="1" ht="15.6">
      <c r="A81" s="115"/>
      <c r="B81" s="196" t="s">
        <v>100</v>
      </c>
      <c r="C81" s="196"/>
      <c r="D81" s="196"/>
      <c r="E81" s="196"/>
      <c r="F81" s="196"/>
      <c r="G81" s="197"/>
    </row>
    <row r="82" spans="1:7" s="28" customFormat="1" ht="15.6">
      <c r="A82" s="115"/>
      <c r="B82" s="120"/>
      <c r="C82" s="120"/>
      <c r="D82" s="120"/>
      <c r="E82" s="120"/>
      <c r="F82" s="120"/>
      <c r="G82" s="122"/>
    </row>
    <row r="83" spans="1:7" s="28" customFormat="1" ht="15.6">
      <c r="A83" s="115"/>
      <c r="B83" s="120"/>
      <c r="C83" s="120"/>
      <c r="D83" s="120"/>
      <c r="E83" s="120"/>
      <c r="F83" s="120"/>
      <c r="G83" s="122"/>
    </row>
    <row r="84" spans="1:7" s="28" customFormat="1" ht="15.6">
      <c r="A84" s="115"/>
      <c r="B84" s="120"/>
      <c r="C84" s="120"/>
      <c r="D84" s="120"/>
      <c r="E84" s="120"/>
      <c r="F84" s="120"/>
      <c r="G84" s="122"/>
    </row>
    <row r="85" spans="1:7" s="28" customFormat="1" ht="15.6">
      <c r="A85" s="115"/>
      <c r="B85" s="120"/>
      <c r="C85" s="120"/>
      <c r="D85" s="120"/>
      <c r="E85" s="120"/>
      <c r="F85" s="120"/>
      <c r="G85" s="122"/>
    </row>
    <row r="86" spans="1:7" s="28" customFormat="1" ht="15.6">
      <c r="A86" s="115"/>
      <c r="B86" s="120"/>
      <c r="C86" s="120"/>
      <c r="D86" s="120"/>
      <c r="E86" s="120"/>
      <c r="F86" s="120"/>
      <c r="G86" s="122"/>
    </row>
    <row r="87" spans="1:7" s="28" customFormat="1" ht="15.6">
      <c r="A87" s="115"/>
      <c r="B87" s="120"/>
      <c r="C87" s="120"/>
      <c r="D87" s="120"/>
      <c r="E87" s="120"/>
      <c r="F87" s="120"/>
      <c r="G87" s="122"/>
    </row>
    <row r="88" spans="1:7" s="28" customFormat="1" ht="16.2" thickBot="1">
      <c r="A88" s="126"/>
      <c r="B88" s="127"/>
      <c r="C88" s="127"/>
      <c r="D88" s="127"/>
      <c r="E88" s="127"/>
      <c r="F88" s="127"/>
      <c r="G88" s="128"/>
    </row>
  </sheetData>
  <mergeCells count="78">
    <mergeCell ref="B1:D1"/>
    <mergeCell ref="F1:G1"/>
    <mergeCell ref="B2:D2"/>
    <mergeCell ref="E2:E3"/>
    <mergeCell ref="F2:G3"/>
    <mergeCell ref="B3:D3"/>
    <mergeCell ref="A4:G4"/>
    <mergeCell ref="B14:G14"/>
    <mergeCell ref="B15:G15"/>
    <mergeCell ref="B16:G16"/>
    <mergeCell ref="B17:G17"/>
    <mergeCell ref="B5:G5"/>
    <mergeCell ref="B6:G6"/>
    <mergeCell ref="B9:G9"/>
    <mergeCell ref="B11:G11"/>
    <mergeCell ref="B12:G12"/>
    <mergeCell ref="B10:G10"/>
    <mergeCell ref="B13:G13"/>
    <mergeCell ref="B7:G7"/>
    <mergeCell ref="A24:A36"/>
    <mergeCell ref="A61:A63"/>
    <mergeCell ref="B23:G23"/>
    <mergeCell ref="B24:G24"/>
    <mergeCell ref="B25:G25"/>
    <mergeCell ref="B26:G26"/>
    <mergeCell ref="B27:G27"/>
    <mergeCell ref="B28:G28"/>
    <mergeCell ref="B29:G29"/>
    <mergeCell ref="B41:G41"/>
    <mergeCell ref="B30:G30"/>
    <mergeCell ref="B31:G31"/>
    <mergeCell ref="B32:G32"/>
    <mergeCell ref="B33:G33"/>
    <mergeCell ref="B34:G34"/>
    <mergeCell ref="B35:G35"/>
    <mergeCell ref="B36:G36"/>
    <mergeCell ref="B37:G37"/>
    <mergeCell ref="B38:G38"/>
    <mergeCell ref="B39:G39"/>
    <mergeCell ref="B40:G40"/>
    <mergeCell ref="B53:G53"/>
    <mergeCell ref="B42:G42"/>
    <mergeCell ref="B43:G43"/>
    <mergeCell ref="B44:G44"/>
    <mergeCell ref="B45:G45"/>
    <mergeCell ref="B46:G46"/>
    <mergeCell ref="B47:G47"/>
    <mergeCell ref="B48:G48"/>
    <mergeCell ref="B49:G49"/>
    <mergeCell ref="B50:G50"/>
    <mergeCell ref="B51:G51"/>
    <mergeCell ref="B52:G52"/>
    <mergeCell ref="B61:G61"/>
    <mergeCell ref="B62:G62"/>
    <mergeCell ref="B63:G63"/>
    <mergeCell ref="B64:G64"/>
    <mergeCell ref="B54:G54"/>
    <mergeCell ref="B55:G55"/>
    <mergeCell ref="B56:G56"/>
    <mergeCell ref="B57:G57"/>
    <mergeCell ref="B58:G58"/>
    <mergeCell ref="B59:G59"/>
    <mergeCell ref="B79:G79"/>
    <mergeCell ref="B80:G80"/>
    <mergeCell ref="B81:G81"/>
    <mergeCell ref="B19:G19"/>
    <mergeCell ref="B21:G21"/>
    <mergeCell ref="B69:G69"/>
    <mergeCell ref="B70:G70"/>
    <mergeCell ref="B71:G71"/>
    <mergeCell ref="B72:G72"/>
    <mergeCell ref="B73:G73"/>
    <mergeCell ref="B78:G78"/>
    <mergeCell ref="B65:G65"/>
    <mergeCell ref="B66:G66"/>
    <mergeCell ref="B67:G67"/>
    <mergeCell ref="B68:G68"/>
    <mergeCell ref="B60:G60"/>
  </mergeCells>
  <printOptions horizontalCentered="1"/>
  <pageMargins left="0.19685039370078741" right="0.19685039370078741" top="0.78740157480314965" bottom="0.78740157480314965" header="0.51181102362204722" footer="0.31496062992125984"/>
  <pageSetup paperSize="9" scale="76" firstPageNumber="2" fitToHeight="19" orientation="portrait" useFirstPageNumber="1" r:id="rId1"/>
  <headerFooter alignWithMargins="0">
    <oddFooter>&amp;C&amp;P&amp;R1119-2-VZT-6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J232"/>
  <sheetViews>
    <sheetView showGridLines="0" view="pageBreakPreview" topLeftCell="A22" zoomScaleSheetLayoutView="100" workbookViewId="0">
      <selection activeCell="F161" sqref="F161"/>
    </sheetView>
  </sheetViews>
  <sheetFormatPr defaultColWidth="9.109375" defaultRowHeight="13.2"/>
  <cols>
    <col min="1" max="1" width="6.44140625" style="9" customWidth="1"/>
    <col min="2" max="2" width="75.5546875" style="1" customWidth="1"/>
    <col min="3" max="3" width="15.44140625" style="94" customWidth="1"/>
    <col min="4" max="4" width="6.88671875" style="2" customWidth="1"/>
    <col min="5" max="5" width="7" style="100" customWidth="1"/>
    <col min="6" max="6" width="10.88671875" style="38" bestFit="1" customWidth="1"/>
    <col min="7" max="7" width="12.44140625" style="39" customWidth="1"/>
    <col min="8" max="8" width="13.6640625" style="105" bestFit="1" customWidth="1"/>
    <col min="9" max="9" width="13.6640625" style="137" bestFit="1" customWidth="1"/>
    <col min="10" max="16384" width="9.109375" style="105"/>
  </cols>
  <sheetData>
    <row r="1" spans="1:140" ht="36.75" customHeight="1">
      <c r="A1" s="65"/>
      <c r="B1" s="210" t="s">
        <v>109</v>
      </c>
      <c r="C1" s="211"/>
      <c r="D1" s="212"/>
      <c r="E1" s="112" t="s">
        <v>152</v>
      </c>
      <c r="F1" s="228" t="s">
        <v>151</v>
      </c>
      <c r="G1" s="214"/>
      <c r="H1" s="28"/>
      <c r="I1" s="135"/>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row>
    <row r="2" spans="1:140" ht="20.100000000000001" customHeight="1">
      <c r="A2" s="66"/>
      <c r="B2" s="215" t="s">
        <v>149</v>
      </c>
      <c r="C2" s="216"/>
      <c r="D2" s="216"/>
      <c r="E2" s="217" t="s">
        <v>5</v>
      </c>
      <c r="F2" s="219" t="s">
        <v>150</v>
      </c>
      <c r="G2" s="220"/>
      <c r="H2" s="28"/>
      <c r="I2" s="135"/>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row>
    <row r="3" spans="1:140" ht="15" customHeight="1" thickBot="1">
      <c r="A3" s="67"/>
      <c r="B3" s="229" t="s">
        <v>134</v>
      </c>
      <c r="C3" s="224"/>
      <c r="D3" s="224"/>
      <c r="E3" s="218"/>
      <c r="F3" s="221"/>
      <c r="G3" s="222"/>
      <c r="H3" s="28"/>
      <c r="I3" s="135"/>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row>
    <row r="4" spans="1:140" s="106" customFormat="1" ht="13.8" thickBot="1">
      <c r="A4" s="68" t="s">
        <v>29</v>
      </c>
      <c r="B4" s="69" t="s">
        <v>0</v>
      </c>
      <c r="C4" s="69" t="s">
        <v>147</v>
      </c>
      <c r="D4" s="69" t="s">
        <v>1</v>
      </c>
      <c r="E4" s="70" t="s">
        <v>2</v>
      </c>
      <c r="F4" s="71" t="s">
        <v>3</v>
      </c>
      <c r="G4" s="72" t="s">
        <v>4</v>
      </c>
      <c r="H4" s="28"/>
      <c r="I4" s="135"/>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row>
    <row r="5" spans="1:140" s="28" customFormat="1" ht="13.8" thickBot="1">
      <c r="A5" s="203"/>
      <c r="B5" s="204"/>
      <c r="C5" s="204"/>
      <c r="D5" s="204"/>
      <c r="E5" s="204"/>
      <c r="F5" s="204"/>
      <c r="G5" s="205"/>
      <c r="I5" s="135"/>
    </row>
    <row r="6" spans="1:140" s="28" customFormat="1" ht="26.1" customHeight="1" thickBot="1">
      <c r="A6" s="225" t="s">
        <v>31</v>
      </c>
      <c r="B6" s="226"/>
      <c r="C6" s="226"/>
      <c r="D6" s="226"/>
      <c r="E6" s="226"/>
      <c r="F6" s="226"/>
      <c r="G6" s="227"/>
      <c r="I6" s="135"/>
    </row>
    <row r="7" spans="1:140" s="28" customFormat="1" ht="15" customHeight="1">
      <c r="A7" s="21"/>
      <c r="B7" s="31"/>
      <c r="C7" s="81"/>
      <c r="D7" s="3"/>
      <c r="E7" s="11"/>
      <c r="F7" s="46"/>
      <c r="G7" s="47"/>
      <c r="I7" s="135"/>
    </row>
    <row r="8" spans="1:140" s="107" customFormat="1" ht="15" customHeight="1">
      <c r="A8" s="77" t="str">
        <f>A28</f>
        <v>1.</v>
      </c>
      <c r="B8" s="31" t="str">
        <f>B28</f>
        <v>DODÁVKA ZAŘÍZENÍ</v>
      </c>
      <c r="C8" s="81"/>
      <c r="D8" s="3"/>
      <c r="E8" s="11"/>
      <c r="F8" s="46"/>
      <c r="G8" s="76" t="str">
        <f>IF(SUM(G30:G199)=0,"  ",SUM(G9:G13))</f>
        <v xml:space="preserve">  </v>
      </c>
      <c r="H8" s="28"/>
      <c r="I8" s="135"/>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row>
    <row r="9" spans="1:140" s="107" customFormat="1">
      <c r="A9" s="80"/>
      <c r="B9" s="32" t="str">
        <f>$B$30</f>
        <v>VĚTRÁNÍ KUCHYNĚ A JÍDELNY (ZAŘÍZENÍ č. 1)</v>
      </c>
      <c r="C9" s="81"/>
      <c r="D9" s="3"/>
      <c r="E9" s="11"/>
      <c r="F9" s="46"/>
      <c r="G9" s="47" t="str">
        <f>IF(SUM(G30:G76)=0,"  ",SUM(G30:G76))</f>
        <v xml:space="preserve">  </v>
      </c>
      <c r="H9" s="28"/>
      <c r="I9" s="157"/>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row>
    <row r="10" spans="1:140" s="107" customFormat="1">
      <c r="A10" s="80"/>
      <c r="B10" s="32" t="str">
        <f>$B$77</f>
        <v>ODVLHČOVÁNÍ PROSTOR 1. PP (ZAŘÍZENÍ č. 2)</v>
      </c>
      <c r="C10" s="81"/>
      <c r="D10" s="3"/>
      <c r="E10" s="11"/>
      <c r="F10" s="46"/>
      <c r="G10" s="47" t="str">
        <f>IF(SUM(G77:G158)=0,"  ",SUM(G77:G158))</f>
        <v xml:space="preserve">  </v>
      </c>
      <c r="H10" s="28"/>
      <c r="I10" s="157"/>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row>
    <row r="11" spans="1:140" s="107" customFormat="1">
      <c r="A11" s="80"/>
      <c r="B11" s="32" t="str">
        <f>$B$159</f>
        <v>VĚTRÁNÍ ŠKOLNÍCH TŘÍD (ZAŘÍZENÍ č. 3)</v>
      </c>
      <c r="C11" s="81"/>
      <c r="D11" s="3"/>
      <c r="E11" s="11"/>
      <c r="F11" s="46"/>
      <c r="G11" s="47" t="str">
        <f>IF(SUM(G159:G178)=0,"  ",SUM(G159:G178))</f>
        <v xml:space="preserve">  </v>
      </c>
      <c r="H11" s="28"/>
      <c r="I11" s="157"/>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row>
    <row r="12" spans="1:140" s="107" customFormat="1">
      <c r="A12" s="80"/>
      <c r="B12" s="32" t="str">
        <f>$B$179</f>
        <v>VĚTRÁNÍ SOCIÁLNÍCH ZAŘÍZENÍ (ZAŘÍZENÍ č. 4)</v>
      </c>
      <c r="C12" s="81"/>
      <c r="D12" s="3"/>
      <c r="E12" s="11"/>
      <c r="F12" s="46"/>
      <c r="G12" s="47" t="str">
        <f>IF(SUM(G179:G190)=0,"  ",SUM(G179:G190))</f>
        <v xml:space="preserve">  </v>
      </c>
      <c r="H12" s="28"/>
      <c r="I12" s="157"/>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row>
    <row r="13" spans="1:140" s="107" customFormat="1">
      <c r="A13" s="80"/>
      <c r="B13" s="32" t="str">
        <f>$B$191</f>
        <v>ZDROJ CHADU PRO VZDUCHOTECHNICKOU JEDNOTKU (ZAŘÍZENÍ č. 5)</v>
      </c>
      <c r="C13" s="81"/>
      <c r="D13" s="3"/>
      <c r="E13" s="11"/>
      <c r="F13" s="46"/>
      <c r="G13" s="47" t="str">
        <f>IF(SUM(G191:G199)=0,"  ",SUM(G191:G199))</f>
        <v xml:space="preserve">  </v>
      </c>
      <c r="H13" s="28"/>
      <c r="I13" s="157"/>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c r="EA13" s="28"/>
      <c r="EB13" s="28"/>
      <c r="EC13" s="28"/>
      <c r="ED13" s="28"/>
      <c r="EE13" s="28"/>
      <c r="EF13" s="28"/>
      <c r="EG13" s="28"/>
      <c r="EH13" s="28"/>
      <c r="EI13" s="28"/>
      <c r="EJ13" s="28"/>
    </row>
    <row r="14" spans="1:140" s="107" customFormat="1" ht="15" customHeight="1">
      <c r="A14" s="77" t="str">
        <f>A200</f>
        <v>2.</v>
      </c>
      <c r="B14" s="31" t="str">
        <f>B200</f>
        <v>MONTÁŽ A DEMONTÁŽ</v>
      </c>
      <c r="C14" s="81"/>
      <c r="D14" s="3"/>
      <c r="E14" s="11"/>
      <c r="F14" s="46"/>
      <c r="G14" s="76" t="str">
        <f>IF(SUM(G30:G199)=0,"  ",SUM(G15:G19))</f>
        <v xml:space="preserve">  </v>
      </c>
      <c r="H14" s="28"/>
      <c r="I14" s="135"/>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row>
    <row r="15" spans="1:140" s="107" customFormat="1">
      <c r="A15" s="77"/>
      <c r="B15" s="32" t="str">
        <f>$B$30</f>
        <v>VĚTRÁNÍ KUCHYNĚ A JÍDELNY (ZAŘÍZENÍ č. 1)</v>
      </c>
      <c r="C15" s="81"/>
      <c r="D15" s="3"/>
      <c r="E15" s="11"/>
      <c r="F15" s="46"/>
      <c r="G15" s="47" t="str">
        <f>IF(SUM(G30:G76)=0,"  ",G203)</f>
        <v xml:space="preserve">  </v>
      </c>
      <c r="H15" s="28"/>
      <c r="I15" s="135"/>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row>
    <row r="16" spans="1:140" s="107" customFormat="1">
      <c r="A16" s="77"/>
      <c r="B16" s="32" t="str">
        <f>$B$77</f>
        <v>ODVLHČOVÁNÍ PROSTOR 1. PP (ZAŘÍZENÍ č. 2)</v>
      </c>
      <c r="C16" s="81"/>
      <c r="D16" s="3"/>
      <c r="E16" s="11"/>
      <c r="F16" s="46"/>
      <c r="G16" s="47" t="str">
        <f>IF(SUM(G77:G158)=0,"  ",G204)</f>
        <v xml:space="preserve">  </v>
      </c>
      <c r="H16" s="28"/>
      <c r="I16" s="135"/>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row>
    <row r="17" spans="1:140" s="107" customFormat="1">
      <c r="A17" s="77"/>
      <c r="B17" s="32" t="str">
        <f>$B$159</f>
        <v>VĚTRÁNÍ ŠKOLNÍCH TŘÍD (ZAŘÍZENÍ č. 3)</v>
      </c>
      <c r="C17" s="81"/>
      <c r="D17" s="3"/>
      <c r="E17" s="11"/>
      <c r="F17" s="46"/>
      <c r="G17" s="47" t="str">
        <f>IF(SUM(G159:G172)=0,"  ",G205)</f>
        <v xml:space="preserve">  </v>
      </c>
      <c r="H17" s="28"/>
      <c r="I17" s="135"/>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row>
    <row r="18" spans="1:140" s="107" customFormat="1">
      <c r="A18" s="77"/>
      <c r="B18" s="32" t="str">
        <f>$B$179</f>
        <v>VĚTRÁNÍ SOCIÁLNÍCH ZAŘÍZENÍ (ZAŘÍZENÍ č. 4)</v>
      </c>
      <c r="C18" s="81"/>
      <c r="D18" s="3"/>
      <c r="E18" s="11"/>
      <c r="F18" s="46"/>
      <c r="G18" s="47" t="str">
        <f>IF(SUM(G179:G189)=0,"  ",G206)</f>
        <v xml:space="preserve">  </v>
      </c>
      <c r="H18" s="28"/>
      <c r="I18" s="135"/>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c r="CB18" s="28"/>
      <c r="CC18" s="28"/>
      <c r="CD18" s="28"/>
      <c r="CE18" s="28"/>
      <c r="CF18" s="28"/>
      <c r="CG18" s="28"/>
      <c r="CH18" s="28"/>
      <c r="CI18" s="28"/>
      <c r="CJ18" s="28"/>
      <c r="CK18" s="28"/>
      <c r="CL18" s="28"/>
      <c r="CM18" s="28"/>
      <c r="CN18" s="28"/>
      <c r="CO18" s="28"/>
      <c r="CP18" s="28"/>
      <c r="CQ18" s="28"/>
      <c r="CR18" s="28"/>
      <c r="CS18" s="28"/>
      <c r="CT18" s="28"/>
      <c r="CU18" s="28"/>
      <c r="CV18" s="28"/>
      <c r="CW18" s="28"/>
      <c r="CX18" s="28"/>
      <c r="CY18" s="28"/>
      <c r="CZ18" s="28"/>
      <c r="DA18" s="28"/>
      <c r="DB18" s="28"/>
      <c r="DC18" s="28"/>
      <c r="DD18" s="28"/>
      <c r="DE18" s="28"/>
      <c r="DF18" s="28"/>
      <c r="DG18" s="28"/>
      <c r="DH18" s="28"/>
      <c r="DI18" s="28"/>
      <c r="DJ18" s="28"/>
      <c r="DK18" s="28"/>
      <c r="DL18" s="28"/>
      <c r="DM18" s="28"/>
      <c r="DN18" s="28"/>
      <c r="DO18" s="28"/>
      <c r="DP18" s="28"/>
      <c r="DQ18" s="28"/>
      <c r="DR18" s="28"/>
      <c r="DS18" s="28"/>
      <c r="DT18" s="28"/>
      <c r="DU18" s="28"/>
      <c r="DV18" s="28"/>
      <c r="DW18" s="28"/>
      <c r="DX18" s="28"/>
      <c r="DY18" s="28"/>
      <c r="DZ18" s="28"/>
      <c r="EA18" s="28"/>
      <c r="EB18" s="28"/>
      <c r="EC18" s="28"/>
      <c r="ED18" s="28"/>
      <c r="EE18" s="28"/>
      <c r="EF18" s="28"/>
      <c r="EG18" s="28"/>
      <c r="EH18" s="28"/>
      <c r="EI18" s="28"/>
      <c r="EJ18" s="28"/>
    </row>
    <row r="19" spans="1:140" s="107" customFormat="1">
      <c r="A19" s="77"/>
      <c r="B19" s="32" t="str">
        <f>$B$191</f>
        <v>ZDROJ CHADU PRO VZDUCHOTECHNICKOU JEDNOTKU (ZAŘÍZENÍ č. 5)</v>
      </c>
      <c r="C19" s="81"/>
      <c r="D19" s="3"/>
      <c r="E19" s="11"/>
      <c r="F19" s="46"/>
      <c r="G19" s="47" t="str">
        <f>IF(SUM(G191:G198)=0,"  ",G207)</f>
        <v xml:space="preserve">  </v>
      </c>
      <c r="H19" s="28"/>
      <c r="I19" s="135"/>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c r="EA19" s="28"/>
      <c r="EB19" s="28"/>
      <c r="EC19" s="28"/>
      <c r="ED19" s="28"/>
      <c r="EE19" s="28"/>
      <c r="EF19" s="28"/>
      <c r="EG19" s="28"/>
      <c r="EH19" s="28"/>
      <c r="EI19" s="28"/>
      <c r="EJ19" s="28"/>
    </row>
    <row r="20" spans="1:140" s="107" customFormat="1">
      <c r="A20" s="77"/>
      <c r="B20" s="32" t="str">
        <f>$B$208</f>
        <v>DEMONTÁŽ STÁVAJÍCÍCH ZAŘÍZENÍ A JEJICH EKOLOGICKÁ LIKVIDACE</v>
      </c>
      <c r="C20" s="81"/>
      <c r="D20" s="3"/>
      <c r="E20" s="11"/>
      <c r="F20" s="46"/>
      <c r="G20" s="47" t="str">
        <f>IF(G208=0,"  ",G208)</f>
        <v xml:space="preserve">  </v>
      </c>
      <c r="H20" s="28"/>
      <c r="I20" s="135"/>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c r="DL20" s="28"/>
      <c r="DM20" s="28"/>
      <c r="DN20" s="28"/>
      <c r="DO20" s="28"/>
      <c r="DP20" s="28"/>
      <c r="DQ20" s="28"/>
      <c r="DR20" s="28"/>
      <c r="DS20" s="28"/>
      <c r="DT20" s="28"/>
      <c r="DU20" s="28"/>
      <c r="DV20" s="28"/>
      <c r="DW20" s="28"/>
      <c r="DX20" s="28"/>
      <c r="DY20" s="28"/>
      <c r="DZ20" s="28"/>
      <c r="EA20" s="28"/>
      <c r="EB20" s="28"/>
      <c r="EC20" s="28"/>
      <c r="ED20" s="28"/>
      <c r="EE20" s="28"/>
      <c r="EF20" s="28"/>
      <c r="EG20" s="28"/>
      <c r="EH20" s="28"/>
      <c r="EI20" s="28"/>
      <c r="EJ20" s="28"/>
    </row>
    <row r="21" spans="1:140" s="108" customFormat="1" ht="15" customHeight="1">
      <c r="A21" s="77" t="str">
        <f>A211</f>
        <v>3.</v>
      </c>
      <c r="B21" s="31" t="str">
        <f>B211</f>
        <v>HODINOVÉ ZÚČTOVACÍ SAZBY</v>
      </c>
      <c r="C21" s="81"/>
      <c r="D21" s="3"/>
      <c r="E21" s="11"/>
      <c r="F21" s="46"/>
      <c r="G21" s="76" t="str">
        <f>IF(SUM(G212:G220)=0,"  ",SUM(G212:G220))</f>
        <v xml:space="preserve">  </v>
      </c>
      <c r="H21" s="28"/>
      <c r="I21" s="135"/>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row>
    <row r="22" spans="1:140" s="108" customFormat="1" ht="15" customHeight="1">
      <c r="A22" s="77" t="str">
        <f>A221</f>
        <v>4.</v>
      </c>
      <c r="B22" s="5" t="str">
        <f>B221</f>
        <v>NEPŘEDVÍDANÉ PRÁCE</v>
      </c>
      <c r="C22" s="82"/>
      <c r="D22" s="4"/>
      <c r="E22" s="95"/>
      <c r="F22" s="48"/>
      <c r="G22" s="76" t="str">
        <f>IF(G222=0,"  ",G222)</f>
        <v xml:space="preserve">  </v>
      </c>
      <c r="H22" s="28"/>
      <c r="I22" s="135"/>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28"/>
      <c r="CM22" s="28"/>
      <c r="CN22" s="28"/>
      <c r="CO22" s="28"/>
      <c r="CP22" s="28"/>
      <c r="CQ22" s="28"/>
      <c r="CR22" s="28"/>
      <c r="CS22" s="28"/>
      <c r="CT22" s="28"/>
      <c r="CU22" s="28"/>
      <c r="CV22" s="28"/>
      <c r="CW22" s="28"/>
      <c r="CX22" s="28"/>
      <c r="CY22" s="28"/>
      <c r="CZ22" s="28"/>
      <c r="DA22" s="28"/>
      <c r="DB22" s="28"/>
      <c r="DC22" s="28"/>
      <c r="DD22" s="28"/>
      <c r="DE22" s="28"/>
      <c r="DF22" s="28"/>
      <c r="DG22" s="28"/>
      <c r="DH22" s="28"/>
      <c r="DI22" s="28"/>
      <c r="DJ22" s="28"/>
      <c r="DK22" s="28"/>
      <c r="DL22" s="28"/>
      <c r="DM22" s="28"/>
      <c r="DN22" s="28"/>
      <c r="DO22" s="28"/>
      <c r="DP22" s="28"/>
      <c r="DQ22" s="28"/>
      <c r="DR22" s="28"/>
      <c r="DS22" s="28"/>
      <c r="DT22" s="28"/>
      <c r="DU22" s="28"/>
      <c r="DV22" s="28"/>
      <c r="DW22" s="28"/>
      <c r="DX22" s="28"/>
      <c r="DY22" s="28"/>
      <c r="DZ22" s="28"/>
      <c r="EA22" s="28"/>
      <c r="EB22" s="28"/>
      <c r="EC22" s="28"/>
      <c r="ED22" s="28"/>
      <c r="EE22" s="28"/>
      <c r="EF22" s="28"/>
      <c r="EG22" s="28"/>
      <c r="EH22" s="28"/>
      <c r="EI22" s="28"/>
      <c r="EJ22" s="28"/>
    </row>
    <row r="23" spans="1:140" s="108" customFormat="1" ht="15" customHeight="1">
      <c r="A23" s="77" t="str">
        <f>A224</f>
        <v>5.</v>
      </c>
      <c r="B23" s="5" t="str">
        <f>B224</f>
        <v>VEDLEJŠÍ ROZPOČTOVÉ NÁKLADY</v>
      </c>
      <c r="C23" s="82"/>
      <c r="D23" s="4"/>
      <c r="E23" s="95"/>
      <c r="F23" s="48"/>
      <c r="G23" s="76" t="str">
        <f>IF(SUM(G225:G227)=0,"  ",SUM(G225:G227))</f>
        <v xml:space="preserve">  </v>
      </c>
      <c r="H23" s="28"/>
      <c r="I23" s="135"/>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28"/>
      <c r="CM23" s="28"/>
      <c r="CN23" s="28"/>
      <c r="CO23" s="28"/>
      <c r="CP23" s="28"/>
      <c r="CQ23" s="28"/>
      <c r="CR23" s="28"/>
      <c r="CS23" s="28"/>
      <c r="CT23" s="28"/>
      <c r="CU23" s="28"/>
      <c r="CV23" s="28"/>
      <c r="CW23" s="28"/>
      <c r="CX23" s="28"/>
      <c r="CY23" s="28"/>
      <c r="CZ23" s="28"/>
      <c r="DA23" s="28"/>
      <c r="DB23" s="28"/>
      <c r="DC23" s="28"/>
      <c r="DD23" s="28"/>
      <c r="DE23" s="28"/>
      <c r="DF23" s="28"/>
      <c r="DG23" s="28"/>
      <c r="DH23" s="28"/>
      <c r="DI23" s="28"/>
      <c r="DJ23" s="28"/>
      <c r="DK23" s="28"/>
      <c r="DL23" s="28"/>
      <c r="DM23" s="28"/>
      <c r="DN23" s="28"/>
      <c r="DO23" s="28"/>
      <c r="DP23" s="28"/>
      <c r="DQ23" s="28"/>
      <c r="DR23" s="28"/>
      <c r="DS23" s="28"/>
      <c r="DT23" s="28"/>
      <c r="DU23" s="28"/>
      <c r="DV23" s="28"/>
      <c r="DW23" s="28"/>
      <c r="DX23" s="28"/>
      <c r="DY23" s="28"/>
      <c r="DZ23" s="28"/>
      <c r="EA23" s="28"/>
      <c r="EB23" s="28"/>
      <c r="EC23" s="28"/>
      <c r="ED23" s="28"/>
      <c r="EE23" s="28"/>
      <c r="EF23" s="28"/>
      <c r="EG23" s="28"/>
      <c r="EH23" s="28"/>
      <c r="EI23" s="28"/>
      <c r="EJ23" s="28"/>
    </row>
    <row r="24" spans="1:140" s="108" customFormat="1" ht="15" customHeight="1">
      <c r="A24" s="77" t="str">
        <f>A230</f>
        <v>6.</v>
      </c>
      <c r="B24" s="29" t="str">
        <f>B230</f>
        <v>DPH</v>
      </c>
      <c r="C24" s="82"/>
      <c r="D24" s="4"/>
      <c r="E24" s="95"/>
      <c r="F24" s="48"/>
      <c r="G24" s="76" t="str">
        <f>IF(G230=0,"  ",G230)</f>
        <v xml:space="preserve">  </v>
      </c>
      <c r="H24" s="28"/>
      <c r="I24" s="135"/>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28"/>
      <c r="CM24" s="28"/>
      <c r="CN24" s="28"/>
      <c r="CO24" s="28"/>
      <c r="CP24" s="28"/>
      <c r="CQ24" s="28"/>
      <c r="CR24" s="28"/>
      <c r="CS24" s="28"/>
      <c r="CT24" s="28"/>
      <c r="CU24" s="28"/>
      <c r="CV24" s="28"/>
      <c r="CW24" s="28"/>
      <c r="CX24" s="28"/>
      <c r="CY24" s="28"/>
      <c r="CZ24" s="28"/>
      <c r="DA24" s="28"/>
      <c r="DB24" s="28"/>
      <c r="DC24" s="28"/>
      <c r="DD24" s="28"/>
      <c r="DE24" s="28"/>
      <c r="DF24" s="28"/>
      <c r="DG24" s="28"/>
      <c r="DH24" s="28"/>
      <c r="DI24" s="28"/>
      <c r="DJ24" s="28"/>
      <c r="DK24" s="28"/>
      <c r="DL24" s="28"/>
      <c r="DM24" s="28"/>
      <c r="DN24" s="28"/>
      <c r="DO24" s="28"/>
      <c r="DP24" s="28"/>
      <c r="DQ24" s="28"/>
      <c r="DR24" s="28"/>
      <c r="DS24" s="28"/>
      <c r="DT24" s="28"/>
      <c r="DU24" s="28"/>
      <c r="DV24" s="28"/>
      <c r="DW24" s="28"/>
      <c r="DX24" s="28"/>
      <c r="DY24" s="28"/>
      <c r="DZ24" s="28"/>
      <c r="EA24" s="28"/>
      <c r="EB24" s="28"/>
      <c r="EC24" s="28"/>
      <c r="ED24" s="28"/>
      <c r="EE24" s="28"/>
      <c r="EF24" s="28"/>
      <c r="EG24" s="28"/>
      <c r="EH24" s="28"/>
      <c r="EI24" s="28"/>
      <c r="EJ24" s="28"/>
    </row>
    <row r="25" spans="1:140" s="108" customFormat="1" ht="15" customHeight="1">
      <c r="A25" s="22"/>
      <c r="B25" s="29" t="s">
        <v>23</v>
      </c>
      <c r="C25" s="82"/>
      <c r="D25" s="4"/>
      <c r="E25" s="95"/>
      <c r="F25" s="48"/>
      <c r="G25" s="76" t="str">
        <f>IF(G228=0,"  ",G228)</f>
        <v xml:space="preserve">  </v>
      </c>
      <c r="H25" s="28"/>
      <c r="I25" s="135"/>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28"/>
      <c r="CM25" s="28"/>
      <c r="CN25" s="28"/>
      <c r="CO25" s="28"/>
      <c r="CP25" s="28"/>
      <c r="CQ25" s="28"/>
      <c r="CR25" s="28"/>
      <c r="CS25" s="28"/>
      <c r="CT25" s="28"/>
      <c r="CU25" s="28"/>
      <c r="CV25" s="28"/>
      <c r="CW25" s="28"/>
      <c r="CX25" s="28"/>
      <c r="CY25" s="28"/>
      <c r="CZ25" s="28"/>
      <c r="DA25" s="28"/>
      <c r="DB25" s="28"/>
      <c r="DC25" s="28"/>
      <c r="DD25" s="28"/>
      <c r="DE25" s="28"/>
      <c r="DF25" s="28"/>
      <c r="DG25" s="28"/>
      <c r="DH25" s="28"/>
      <c r="DI25" s="28"/>
      <c r="DJ25" s="28"/>
      <c r="DK25" s="28"/>
      <c r="DL25" s="28"/>
      <c r="DM25" s="28"/>
      <c r="DN25" s="28"/>
      <c r="DO25" s="28"/>
      <c r="DP25" s="28"/>
      <c r="DQ25" s="28"/>
      <c r="DR25" s="28"/>
      <c r="DS25" s="28"/>
      <c r="DT25" s="28"/>
      <c r="DU25" s="28"/>
      <c r="DV25" s="28"/>
      <c r="DW25" s="28"/>
      <c r="DX25" s="28"/>
      <c r="DY25" s="28"/>
      <c r="DZ25" s="28"/>
      <c r="EA25" s="28"/>
      <c r="EB25" s="28"/>
      <c r="EC25" s="28"/>
      <c r="ED25" s="28"/>
      <c r="EE25" s="28"/>
      <c r="EF25" s="28"/>
      <c r="EG25" s="28"/>
      <c r="EH25" s="28"/>
      <c r="EI25" s="28"/>
      <c r="EJ25" s="28"/>
    </row>
    <row r="26" spans="1:140" s="28" customFormat="1" ht="15" customHeight="1">
      <c r="A26" s="73"/>
      <c r="B26" s="74" t="s">
        <v>28</v>
      </c>
      <c r="C26" s="82"/>
      <c r="D26" s="75"/>
      <c r="E26" s="26"/>
      <c r="F26" s="52"/>
      <c r="G26" s="76" t="str">
        <f>IF(G232=0,"  ",G232)</f>
        <v xml:space="preserve">  </v>
      </c>
      <c r="I26" s="135"/>
    </row>
    <row r="27" spans="1:140" s="28" customFormat="1" ht="15" customHeight="1" thickBot="1">
      <c r="A27" s="23"/>
      <c r="B27" s="6"/>
      <c r="C27" s="83"/>
      <c r="D27" s="7"/>
      <c r="E27" s="96"/>
      <c r="F27" s="49"/>
      <c r="G27" s="50"/>
      <c r="I27" s="135"/>
    </row>
    <row r="28" spans="1:140" s="109" customFormat="1" ht="20.100000000000001" customHeight="1" thickBot="1">
      <c r="A28" s="54" t="s">
        <v>6</v>
      </c>
      <c r="B28" s="55" t="s">
        <v>30</v>
      </c>
      <c r="C28" s="84"/>
      <c r="D28" s="56"/>
      <c r="E28" s="57"/>
      <c r="F28" s="58"/>
      <c r="G28" s="59"/>
      <c r="H28" s="28"/>
      <c r="I28" s="135"/>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row>
    <row r="29" spans="1:140" s="28" customFormat="1">
      <c r="A29" s="21"/>
      <c r="B29" s="37"/>
      <c r="C29" s="3"/>
      <c r="D29" s="13"/>
      <c r="E29" s="101"/>
      <c r="F29" s="79"/>
      <c r="G29" s="45"/>
      <c r="I29" s="135"/>
    </row>
    <row r="30" spans="1:140" s="28" customFormat="1">
      <c r="A30" s="60"/>
      <c r="B30" s="61" t="s">
        <v>153</v>
      </c>
      <c r="C30" s="85"/>
      <c r="D30" s="62"/>
      <c r="E30" s="102"/>
      <c r="F30" s="63"/>
      <c r="G30" s="64"/>
      <c r="I30" s="135"/>
    </row>
    <row r="31" spans="1:140" s="28" customFormat="1">
      <c r="A31" s="21"/>
      <c r="B31" s="5"/>
      <c r="C31" s="3"/>
      <c r="D31" s="78"/>
      <c r="E31" s="103"/>
      <c r="F31" s="79"/>
      <c r="G31" s="45" t="str">
        <f>IF(OR(E31=0,F31=0),"  ",SUM(E31*F31))</f>
        <v xml:space="preserve">  </v>
      </c>
      <c r="I31" s="135"/>
    </row>
    <row r="32" spans="1:140" s="28" customFormat="1" ht="12.75" customHeight="1">
      <c r="A32" s="21" t="s">
        <v>32</v>
      </c>
      <c r="B32" s="36" t="s">
        <v>129</v>
      </c>
      <c r="C32" s="132" t="s">
        <v>154</v>
      </c>
      <c r="D32" s="141" t="s">
        <v>21</v>
      </c>
      <c r="E32" s="101">
        <v>1</v>
      </c>
      <c r="F32" s="189"/>
      <c r="G32" s="45" t="str">
        <f t="shared" ref="G32:G36" si="0">IF(OR(E32=0,F32=0),"  ",IF(F32="stávající",0,SUM(E32*F32)))</f>
        <v xml:space="preserve">  </v>
      </c>
      <c r="I32" s="135"/>
    </row>
    <row r="33" spans="1:9" s="28" customFormat="1" ht="75.75" customHeight="1">
      <c r="A33" s="145" t="s">
        <v>116</v>
      </c>
      <c r="B33" s="178" t="s">
        <v>155</v>
      </c>
      <c r="C33" s="158"/>
      <c r="D33" s="75"/>
      <c r="E33" s="151"/>
      <c r="F33" s="152"/>
      <c r="G33" s="154"/>
      <c r="I33" s="135"/>
    </row>
    <row r="34" spans="1:9" s="28" customFormat="1" ht="79.2">
      <c r="A34" s="146"/>
      <c r="B34" s="179" t="s">
        <v>156</v>
      </c>
      <c r="C34" s="149"/>
      <c r="D34" s="150"/>
      <c r="E34" s="139"/>
      <c r="F34" s="153"/>
      <c r="G34" s="155"/>
      <c r="I34" s="177"/>
    </row>
    <row r="35" spans="1:9" s="28" customFormat="1" ht="63" customHeight="1">
      <c r="A35" s="146"/>
      <c r="B35" s="179" t="s">
        <v>163</v>
      </c>
      <c r="C35" s="149"/>
      <c r="D35" s="150"/>
      <c r="E35" s="139"/>
      <c r="F35" s="153"/>
      <c r="G35" s="155"/>
      <c r="I35" s="135"/>
    </row>
    <row r="36" spans="1:9" s="28" customFormat="1" ht="88.5" customHeight="1">
      <c r="A36" s="147"/>
      <c r="B36" s="180" t="s">
        <v>157</v>
      </c>
      <c r="C36" s="132"/>
      <c r="D36" s="141"/>
      <c r="E36" s="101"/>
      <c r="F36" s="142"/>
      <c r="G36" s="45" t="str">
        <f t="shared" si="0"/>
        <v xml:space="preserve">  </v>
      </c>
      <c r="I36" s="135"/>
    </row>
    <row r="37" spans="1:9" s="28" customFormat="1">
      <c r="A37" s="21"/>
      <c r="B37" s="30"/>
      <c r="C37" s="131"/>
      <c r="D37" s="78"/>
      <c r="E37" s="103"/>
      <c r="F37" s="79"/>
      <c r="G37" s="45" t="str">
        <f t="shared" ref="G37" si="1">IF(OR(E37=0,F37=0),"  ",SUM(E37*F37))</f>
        <v xml:space="preserve">  </v>
      </c>
      <c r="I37" s="135"/>
    </row>
    <row r="38" spans="1:9" s="28" customFormat="1" ht="12.75" customHeight="1">
      <c r="A38" s="21" t="s">
        <v>112</v>
      </c>
      <c r="B38" s="36" t="s">
        <v>162</v>
      </c>
      <c r="C38" s="132" t="s">
        <v>154</v>
      </c>
      <c r="D38" s="132" t="s">
        <v>21</v>
      </c>
      <c r="E38" s="101">
        <v>1</v>
      </c>
      <c r="F38" s="190"/>
      <c r="G38" s="45" t="str">
        <f t="shared" ref="G38" si="2">IF(OR(E38=0,F38=0),"  ",IF(F38="stávající",0,SUM(E38*F38)))</f>
        <v xml:space="preserve">  </v>
      </c>
      <c r="I38" s="135"/>
    </row>
    <row r="39" spans="1:9" s="28" customFormat="1" ht="26.4">
      <c r="A39" s="21"/>
      <c r="B39" s="130" t="s">
        <v>164</v>
      </c>
      <c r="C39" s="132"/>
      <c r="D39" s="141"/>
      <c r="E39" s="101"/>
      <c r="F39" s="44"/>
      <c r="G39" s="45"/>
      <c r="I39" s="135"/>
    </row>
    <row r="40" spans="1:9" s="28" customFormat="1">
      <c r="A40" s="21"/>
      <c r="B40" s="30"/>
      <c r="C40" s="132"/>
      <c r="D40" s="141"/>
      <c r="E40" s="101"/>
      <c r="F40" s="44"/>
      <c r="G40" s="45"/>
      <c r="I40" s="135"/>
    </row>
    <row r="41" spans="1:9" s="28" customFormat="1" ht="12.75" customHeight="1">
      <c r="A41" s="21" t="s">
        <v>113</v>
      </c>
      <c r="B41" s="156" t="s">
        <v>158</v>
      </c>
      <c r="C41" s="132" t="s">
        <v>154</v>
      </c>
      <c r="D41" s="132" t="s">
        <v>21</v>
      </c>
      <c r="E41" s="101">
        <v>1</v>
      </c>
      <c r="F41" s="190"/>
      <c r="G41" s="45" t="str">
        <f t="shared" ref="G41:G76" si="3">IF(OR(E41=0,F41=0),"  ",IF(F41="stávající",0,SUM(E41*F41)))</f>
        <v xml:space="preserve">  </v>
      </c>
      <c r="I41" s="135"/>
    </row>
    <row r="42" spans="1:9" s="28" customFormat="1" ht="26.4">
      <c r="A42" s="133"/>
      <c r="B42" s="37" t="s">
        <v>159</v>
      </c>
      <c r="C42" s="132"/>
      <c r="D42" s="141"/>
      <c r="E42" s="101"/>
      <c r="F42" s="142"/>
      <c r="G42" s="45" t="str">
        <f t="shared" si="3"/>
        <v xml:space="preserve">  </v>
      </c>
      <c r="I42" s="135"/>
    </row>
    <row r="43" spans="1:9" s="28" customFormat="1">
      <c r="A43" s="21"/>
      <c r="B43" s="144"/>
      <c r="C43" s="132"/>
      <c r="D43" s="141"/>
      <c r="E43" s="101"/>
      <c r="F43" s="142"/>
      <c r="G43" s="45" t="str">
        <f t="shared" si="3"/>
        <v xml:space="preserve">  </v>
      </c>
      <c r="I43" s="135"/>
    </row>
    <row r="44" spans="1:9" s="28" customFormat="1" ht="12.75" customHeight="1">
      <c r="A44" s="21" t="s">
        <v>117</v>
      </c>
      <c r="B44" s="156" t="s">
        <v>160</v>
      </c>
      <c r="C44" s="132" t="s">
        <v>154</v>
      </c>
      <c r="D44" s="132" t="s">
        <v>21</v>
      </c>
      <c r="E44" s="159">
        <v>1</v>
      </c>
      <c r="F44" s="190"/>
      <c r="G44" s="45" t="str">
        <f t="shared" si="3"/>
        <v xml:space="preserve">  </v>
      </c>
      <c r="I44" s="135"/>
    </row>
    <row r="45" spans="1:9" s="28" customFormat="1" ht="12.75" customHeight="1">
      <c r="A45" s="21"/>
      <c r="B45" s="37" t="s">
        <v>161</v>
      </c>
      <c r="C45" s="132"/>
      <c r="D45" s="141"/>
      <c r="E45" s="101"/>
      <c r="F45" s="142"/>
      <c r="G45" s="45" t="str">
        <f t="shared" si="3"/>
        <v xml:space="preserve">  </v>
      </c>
      <c r="I45" s="135"/>
    </row>
    <row r="46" spans="1:9" s="28" customFormat="1">
      <c r="A46" s="21"/>
      <c r="B46" s="144"/>
      <c r="C46" s="132"/>
      <c r="D46" s="141"/>
      <c r="E46" s="101"/>
      <c r="F46" s="142"/>
      <c r="G46" s="45" t="str">
        <f t="shared" si="3"/>
        <v xml:space="preserve">  </v>
      </c>
      <c r="I46" s="135"/>
    </row>
    <row r="47" spans="1:9" s="28" customFormat="1" ht="12.75" customHeight="1">
      <c r="A47" s="21" t="s">
        <v>118</v>
      </c>
      <c r="B47" s="143" t="s">
        <v>165</v>
      </c>
      <c r="C47" s="132" t="s">
        <v>154</v>
      </c>
      <c r="D47" s="132" t="s">
        <v>21</v>
      </c>
      <c r="E47" s="101">
        <v>1</v>
      </c>
      <c r="F47" s="190"/>
      <c r="G47" s="45" t="str">
        <f t="shared" si="3"/>
        <v xml:space="preserve">  </v>
      </c>
      <c r="I47" s="135"/>
    </row>
    <row r="48" spans="1:9" s="28" customFormat="1" ht="39.6">
      <c r="A48" s="21"/>
      <c r="B48" s="144" t="s">
        <v>260</v>
      </c>
      <c r="C48" s="132"/>
      <c r="D48" s="141"/>
      <c r="E48" s="101"/>
      <c r="F48" s="142"/>
      <c r="G48" s="45" t="str">
        <f t="shared" si="3"/>
        <v xml:space="preserve">  </v>
      </c>
      <c r="I48" s="135"/>
    </row>
    <row r="49" spans="1:9" s="28" customFormat="1">
      <c r="A49" s="21"/>
      <c r="B49" s="144"/>
      <c r="C49" s="132"/>
      <c r="D49" s="141"/>
      <c r="E49" s="101"/>
      <c r="F49" s="142"/>
      <c r="G49" s="45" t="str">
        <f t="shared" si="3"/>
        <v xml:space="preserve">  </v>
      </c>
      <c r="I49" s="135"/>
    </row>
    <row r="50" spans="1:9" s="28" customFormat="1" ht="12.75" customHeight="1">
      <c r="A50" s="21" t="s">
        <v>120</v>
      </c>
      <c r="B50" s="143" t="s">
        <v>166</v>
      </c>
      <c r="C50" s="132" t="s">
        <v>168</v>
      </c>
      <c r="D50" s="132" t="s">
        <v>34</v>
      </c>
      <c r="E50" s="101">
        <v>2</v>
      </c>
      <c r="F50" s="190"/>
      <c r="G50" s="45" t="str">
        <f t="shared" ref="G50:G51" si="4">IF(OR(E50=0,F50=0),"  ",IF(F50="stávající",0,SUM(E50*F50)))</f>
        <v xml:space="preserve">  </v>
      </c>
      <c r="I50" s="135"/>
    </row>
    <row r="51" spans="1:9" s="28" customFormat="1">
      <c r="A51" s="21"/>
      <c r="B51" s="144" t="s">
        <v>167</v>
      </c>
      <c r="C51" s="132"/>
      <c r="D51" s="141"/>
      <c r="E51" s="101"/>
      <c r="F51" s="142"/>
      <c r="G51" s="45" t="str">
        <f t="shared" si="4"/>
        <v xml:space="preserve">  </v>
      </c>
      <c r="I51" s="135"/>
    </row>
    <row r="52" spans="1:9" s="28" customFormat="1">
      <c r="A52" s="21"/>
      <c r="B52" s="144"/>
      <c r="C52" s="132"/>
      <c r="D52" s="141"/>
      <c r="E52" s="101"/>
      <c r="F52" s="142"/>
      <c r="G52" s="45"/>
      <c r="I52" s="135"/>
    </row>
    <row r="53" spans="1:9" s="28" customFormat="1" ht="12.75" customHeight="1">
      <c r="A53" s="21" t="s">
        <v>121</v>
      </c>
      <c r="B53" s="143" t="s">
        <v>169</v>
      </c>
      <c r="C53" s="132" t="s">
        <v>154</v>
      </c>
      <c r="D53" s="132" t="s">
        <v>21</v>
      </c>
      <c r="E53" s="101">
        <v>9</v>
      </c>
      <c r="F53" s="190"/>
      <c r="G53" s="45" t="str">
        <f t="shared" si="3"/>
        <v xml:space="preserve">  </v>
      </c>
      <c r="I53" s="135"/>
    </row>
    <row r="54" spans="1:9" s="28" customFormat="1" ht="26.4">
      <c r="A54" s="21"/>
      <c r="B54" s="144" t="s">
        <v>135</v>
      </c>
      <c r="C54" s="132"/>
      <c r="D54" s="141"/>
      <c r="E54" s="101"/>
      <c r="F54" s="142"/>
      <c r="G54" s="45" t="str">
        <f t="shared" si="3"/>
        <v xml:space="preserve">  </v>
      </c>
      <c r="I54" s="135"/>
    </row>
    <row r="55" spans="1:9" s="28" customFormat="1">
      <c r="A55" s="21"/>
      <c r="B55" s="144"/>
      <c r="C55" s="132"/>
      <c r="D55" s="141"/>
      <c r="E55" s="101"/>
      <c r="F55" s="142"/>
      <c r="G55" s="45" t="str">
        <f t="shared" si="3"/>
        <v xml:space="preserve">  </v>
      </c>
      <c r="I55" s="135"/>
    </row>
    <row r="56" spans="1:9" s="28" customFormat="1">
      <c r="A56" s="21" t="s">
        <v>122</v>
      </c>
      <c r="B56" s="143" t="s">
        <v>170</v>
      </c>
      <c r="C56" s="132" t="s">
        <v>168</v>
      </c>
      <c r="D56" s="132" t="s">
        <v>34</v>
      </c>
      <c r="E56" s="101">
        <v>1</v>
      </c>
      <c r="F56" s="190"/>
      <c r="G56" s="45" t="str">
        <f t="shared" si="3"/>
        <v xml:space="preserve">  </v>
      </c>
      <c r="I56" s="135"/>
    </row>
    <row r="57" spans="1:9" s="28" customFormat="1" ht="26.4">
      <c r="A57" s="21"/>
      <c r="B57" s="144" t="s">
        <v>171</v>
      </c>
      <c r="C57" s="132"/>
      <c r="D57" s="141"/>
      <c r="E57" s="101"/>
      <c r="F57" s="142"/>
      <c r="G57" s="45" t="str">
        <f t="shared" si="3"/>
        <v xml:space="preserve">  </v>
      </c>
      <c r="I57" s="135"/>
    </row>
    <row r="58" spans="1:9" s="28" customFormat="1">
      <c r="A58" s="21"/>
      <c r="B58" s="144"/>
      <c r="C58" s="132"/>
      <c r="D58" s="141"/>
      <c r="E58" s="101"/>
      <c r="F58" s="142"/>
      <c r="G58" s="45" t="str">
        <f t="shared" si="3"/>
        <v xml:space="preserve">  </v>
      </c>
      <c r="I58" s="135"/>
    </row>
    <row r="59" spans="1:9" s="28" customFormat="1">
      <c r="A59" s="21" t="s">
        <v>123</v>
      </c>
      <c r="B59" s="143" t="s">
        <v>172</v>
      </c>
      <c r="C59" s="132" t="s">
        <v>168</v>
      </c>
      <c r="D59" s="132" t="s">
        <v>34</v>
      </c>
      <c r="E59" s="101">
        <v>2</v>
      </c>
      <c r="F59" s="190"/>
      <c r="G59" s="45" t="str">
        <f t="shared" ref="G59:G60" si="5">IF(OR(E59=0,F59=0),"  ",IF(F59="stávající",0,SUM(E59*F59)))</f>
        <v xml:space="preserve">  </v>
      </c>
      <c r="I59" s="135"/>
    </row>
    <row r="60" spans="1:9" s="28" customFormat="1" ht="26.4">
      <c r="A60" s="21"/>
      <c r="B60" s="144" t="s">
        <v>173</v>
      </c>
      <c r="C60" s="132"/>
      <c r="D60" s="141"/>
      <c r="E60" s="101"/>
      <c r="F60" s="142"/>
      <c r="G60" s="45" t="str">
        <f t="shared" si="5"/>
        <v xml:space="preserve">  </v>
      </c>
      <c r="I60" s="135"/>
    </row>
    <row r="61" spans="1:9" s="28" customFormat="1">
      <c r="A61" s="21"/>
      <c r="B61" s="144"/>
      <c r="C61" s="132"/>
      <c r="D61" s="141"/>
      <c r="E61" s="101"/>
      <c r="F61" s="142"/>
      <c r="G61" s="45" t="str">
        <f t="shared" si="3"/>
        <v xml:space="preserve">  </v>
      </c>
      <c r="I61" s="135"/>
    </row>
    <row r="62" spans="1:9" s="28" customFormat="1" ht="26.4">
      <c r="A62" s="21"/>
      <c r="B62" s="40" t="s">
        <v>124</v>
      </c>
      <c r="C62" s="131"/>
      <c r="D62" s="134"/>
      <c r="E62" s="101"/>
      <c r="F62" s="79"/>
      <c r="G62" s="45" t="str">
        <f t="shared" si="3"/>
        <v xml:space="preserve">  </v>
      </c>
      <c r="I62" s="135"/>
    </row>
    <row r="63" spans="1:9" s="28" customFormat="1" ht="15.6">
      <c r="A63" s="21"/>
      <c r="B63" s="37" t="s">
        <v>136</v>
      </c>
      <c r="C63" s="131"/>
      <c r="D63" s="134" t="s">
        <v>125</v>
      </c>
      <c r="E63" s="101">
        <v>2</v>
      </c>
      <c r="F63" s="191"/>
      <c r="G63" s="45" t="str">
        <f t="shared" si="3"/>
        <v xml:space="preserve">  </v>
      </c>
      <c r="I63" s="135"/>
    </row>
    <row r="64" spans="1:9" s="28" customFormat="1" ht="15.6">
      <c r="A64" s="21"/>
      <c r="B64" s="37" t="s">
        <v>174</v>
      </c>
      <c r="C64" s="131"/>
      <c r="D64" s="134" t="s">
        <v>125</v>
      </c>
      <c r="E64" s="101">
        <v>21</v>
      </c>
      <c r="F64" s="191"/>
      <c r="G64" s="45" t="str">
        <f t="shared" ref="G64:G66" si="6">IF(OR(E64=0,F64=0),"  ",IF(F64="stávající",0,SUM(E64*F64)))</f>
        <v xml:space="preserve">  </v>
      </c>
      <c r="I64" s="135"/>
    </row>
    <row r="65" spans="1:9" s="28" customFormat="1" ht="15.6">
      <c r="A65" s="21"/>
      <c r="B65" s="37" t="s">
        <v>175</v>
      </c>
      <c r="C65" s="131"/>
      <c r="D65" s="134" t="s">
        <v>125</v>
      </c>
      <c r="E65" s="101">
        <v>20</v>
      </c>
      <c r="F65" s="191"/>
      <c r="G65" s="45" t="str">
        <f t="shared" si="6"/>
        <v xml:space="preserve">  </v>
      </c>
      <c r="I65" s="135"/>
    </row>
    <row r="66" spans="1:9" s="28" customFormat="1" ht="15.6">
      <c r="A66" s="21"/>
      <c r="B66" s="37" t="s">
        <v>176</v>
      </c>
      <c r="C66" s="131"/>
      <c r="D66" s="134" t="s">
        <v>125</v>
      </c>
      <c r="E66" s="101">
        <v>26</v>
      </c>
      <c r="F66" s="191"/>
      <c r="G66" s="45" t="str">
        <f t="shared" si="6"/>
        <v xml:space="preserve">  </v>
      </c>
      <c r="I66" s="135"/>
    </row>
    <row r="67" spans="1:9" s="28" customFormat="1">
      <c r="A67" s="21"/>
      <c r="B67" s="144"/>
      <c r="C67" s="132"/>
      <c r="D67" s="141"/>
      <c r="E67" s="101"/>
      <c r="F67" s="142"/>
      <c r="G67" s="45" t="str">
        <f t="shared" si="3"/>
        <v xml:space="preserve">  </v>
      </c>
      <c r="I67" s="135"/>
    </row>
    <row r="68" spans="1:9" s="28" customFormat="1" ht="39.6">
      <c r="A68" s="21"/>
      <c r="B68" s="40" t="s">
        <v>108</v>
      </c>
      <c r="C68" s="131"/>
      <c r="D68" s="14"/>
      <c r="E68" s="103"/>
      <c r="F68" s="79"/>
      <c r="G68" s="45" t="str">
        <f t="shared" ref="G68" si="7">IF(OR(E68=0,F68=0),"  ",SUM(E68*F68))</f>
        <v xml:space="preserve">  </v>
      </c>
      <c r="I68" s="135"/>
    </row>
    <row r="69" spans="1:9" s="28" customFormat="1">
      <c r="A69" s="21"/>
      <c r="B69" s="130" t="s">
        <v>177</v>
      </c>
      <c r="C69" s="86"/>
      <c r="D69" s="14" t="s">
        <v>35</v>
      </c>
      <c r="E69" s="103">
        <v>2</v>
      </c>
      <c r="F69" s="191"/>
      <c r="G69" s="45" t="str">
        <f>IF(OR(E69=0,F69=0),"  ",SUM(E69*F69))</f>
        <v xml:space="preserve">  </v>
      </c>
      <c r="I69" s="135"/>
    </row>
    <row r="70" spans="1:9" s="28" customFormat="1">
      <c r="A70" s="21"/>
      <c r="B70" s="130" t="s">
        <v>178</v>
      </c>
      <c r="C70" s="132"/>
      <c r="D70" s="132" t="s">
        <v>34</v>
      </c>
      <c r="E70" s="101">
        <v>3</v>
      </c>
      <c r="F70" s="190"/>
      <c r="G70" s="45" t="str">
        <f t="shared" ref="G70:G72" si="8">IF(OR(E70=0,F70=0),"  ",SUM(E70*F70))</f>
        <v xml:space="preserve">  </v>
      </c>
      <c r="I70" s="135"/>
    </row>
    <row r="71" spans="1:9" s="28" customFormat="1">
      <c r="A71" s="21"/>
      <c r="B71" s="144"/>
      <c r="C71" s="132"/>
      <c r="D71" s="141"/>
      <c r="E71" s="101"/>
      <c r="F71" s="142"/>
      <c r="G71" s="45" t="str">
        <f t="shared" si="8"/>
        <v xml:space="preserve">  </v>
      </c>
      <c r="I71" s="135"/>
    </row>
    <row r="72" spans="1:9" s="28" customFormat="1">
      <c r="A72" s="21"/>
      <c r="B72" s="36" t="s">
        <v>126</v>
      </c>
      <c r="C72" s="131"/>
      <c r="D72" s="134"/>
      <c r="E72" s="101"/>
      <c r="F72" s="79"/>
      <c r="G72" s="45" t="str">
        <f t="shared" si="8"/>
        <v xml:space="preserve">  </v>
      </c>
      <c r="I72" s="135"/>
    </row>
    <row r="73" spans="1:9" s="28" customFormat="1" ht="42">
      <c r="A73" s="21"/>
      <c r="B73" s="180" t="s">
        <v>180</v>
      </c>
      <c r="C73" s="131"/>
      <c r="D73" s="134" t="s">
        <v>125</v>
      </c>
      <c r="E73" s="103">
        <v>13</v>
      </c>
      <c r="F73" s="190"/>
      <c r="G73" s="45" t="str">
        <f t="shared" ref="G73" si="9">IF(OR(E73=0,F73=0),"  ",SUM(E73*F73))</f>
        <v xml:space="preserve">  </v>
      </c>
      <c r="I73" s="135"/>
    </row>
    <row r="74" spans="1:9" s="28" customFormat="1">
      <c r="A74" s="21"/>
      <c r="B74" s="130"/>
      <c r="C74" s="131"/>
      <c r="D74" s="134"/>
      <c r="E74" s="103"/>
      <c r="F74" s="44"/>
      <c r="G74" s="45"/>
      <c r="I74" s="135"/>
    </row>
    <row r="75" spans="1:9" s="28" customFormat="1" ht="39.6">
      <c r="A75" s="21"/>
      <c r="B75" s="130" t="s">
        <v>179</v>
      </c>
      <c r="C75" s="132"/>
      <c r="D75" s="132" t="s">
        <v>125</v>
      </c>
      <c r="E75" s="101">
        <v>33</v>
      </c>
      <c r="F75" s="190"/>
      <c r="G75" s="45" t="str">
        <f t="shared" ref="G75" si="10">IF(OR(E75=0,F75=0),"  ",IF(F75="stávající",0,SUM(E75*F75)))</f>
        <v xml:space="preserve">  </v>
      </c>
      <c r="I75" s="135"/>
    </row>
    <row r="76" spans="1:9" s="28" customFormat="1">
      <c r="A76" s="21"/>
      <c r="B76" s="130"/>
      <c r="C76" s="131"/>
      <c r="D76" s="131"/>
      <c r="E76" s="103"/>
      <c r="F76" s="44"/>
      <c r="G76" s="45" t="str">
        <f t="shared" si="3"/>
        <v xml:space="preserve">  </v>
      </c>
      <c r="I76" s="135"/>
    </row>
    <row r="77" spans="1:9" s="28" customFormat="1">
      <c r="A77" s="60"/>
      <c r="B77" s="61" t="s">
        <v>181</v>
      </c>
      <c r="C77" s="85"/>
      <c r="D77" s="62"/>
      <c r="E77" s="102"/>
      <c r="F77" s="63"/>
      <c r="G77" s="63"/>
      <c r="I77" s="135"/>
    </row>
    <row r="78" spans="1:9" s="28" customFormat="1">
      <c r="A78" s="21"/>
      <c r="B78" s="30"/>
      <c r="C78" s="3"/>
      <c r="D78" s="3"/>
      <c r="E78" s="103"/>
      <c r="F78" s="79"/>
      <c r="G78" s="45" t="str">
        <f t="shared" ref="G78:G120" si="11">IF(OR(E78=0,F78=0),"  ",SUM(E78*F78))</f>
        <v xml:space="preserve">  </v>
      </c>
      <c r="I78" s="135"/>
    </row>
    <row r="79" spans="1:9" s="28" customFormat="1" ht="12.75" customHeight="1">
      <c r="A79" s="21" t="s">
        <v>33</v>
      </c>
      <c r="B79" s="36" t="s">
        <v>182</v>
      </c>
      <c r="C79" s="132" t="s">
        <v>154</v>
      </c>
      <c r="D79" s="131" t="s">
        <v>21</v>
      </c>
      <c r="E79" s="103">
        <v>1</v>
      </c>
      <c r="F79" s="189"/>
      <c r="G79" s="45" t="str">
        <f t="shared" si="11"/>
        <v xml:space="preserve">  </v>
      </c>
      <c r="I79" s="135"/>
    </row>
    <row r="80" spans="1:9" s="28" customFormat="1" ht="88.5" customHeight="1">
      <c r="A80" s="133" t="s">
        <v>119</v>
      </c>
      <c r="B80" s="181" t="s">
        <v>183</v>
      </c>
      <c r="C80" s="131"/>
      <c r="D80" s="78"/>
      <c r="E80" s="103"/>
      <c r="F80" s="79"/>
      <c r="G80" s="45" t="str">
        <f t="shared" si="11"/>
        <v xml:space="preserve">  </v>
      </c>
      <c r="I80" s="135"/>
    </row>
    <row r="81" spans="1:9" s="28" customFormat="1">
      <c r="A81" s="133"/>
      <c r="B81" s="182"/>
      <c r="C81" s="131"/>
      <c r="D81" s="78"/>
      <c r="E81" s="103"/>
      <c r="F81" s="174"/>
      <c r="G81" s="45" t="str">
        <f t="shared" si="11"/>
        <v xml:space="preserve">  </v>
      </c>
      <c r="I81" s="135"/>
    </row>
    <row r="82" spans="1:9" s="28" customFormat="1">
      <c r="A82" s="21" t="s">
        <v>37</v>
      </c>
      <c r="B82" s="183" t="s">
        <v>185</v>
      </c>
      <c r="C82" s="132" t="s">
        <v>168</v>
      </c>
      <c r="D82" s="131" t="s">
        <v>34</v>
      </c>
      <c r="E82" s="103">
        <v>1</v>
      </c>
      <c r="F82" s="191"/>
      <c r="G82" s="45" t="str">
        <f t="shared" si="11"/>
        <v xml:space="preserve">  </v>
      </c>
      <c r="I82" s="135"/>
    </row>
    <row r="83" spans="1:9" s="28" customFormat="1" ht="66">
      <c r="A83" s="162" t="s">
        <v>184</v>
      </c>
      <c r="B83" s="180" t="s">
        <v>186</v>
      </c>
      <c r="C83" s="132"/>
      <c r="D83" s="141"/>
      <c r="E83" s="101"/>
      <c r="F83" s="142"/>
      <c r="G83" s="45" t="str">
        <f t="shared" si="11"/>
        <v xml:space="preserve">  </v>
      </c>
      <c r="I83" s="135"/>
    </row>
    <row r="84" spans="1:9" s="28" customFormat="1">
      <c r="A84" s="162"/>
      <c r="B84" s="184"/>
      <c r="C84" s="132"/>
      <c r="D84" s="141"/>
      <c r="E84" s="101"/>
      <c r="F84" s="142"/>
      <c r="G84" s="45" t="str">
        <f t="shared" si="11"/>
        <v xml:space="preserve">  </v>
      </c>
      <c r="I84" s="135"/>
    </row>
    <row r="85" spans="1:9" s="28" customFormat="1">
      <c r="A85" s="21" t="s">
        <v>38</v>
      </c>
      <c r="B85" s="183" t="s">
        <v>185</v>
      </c>
      <c r="C85" s="132" t="s">
        <v>168</v>
      </c>
      <c r="D85" s="131" t="s">
        <v>34</v>
      </c>
      <c r="E85" s="103">
        <v>1</v>
      </c>
      <c r="F85" s="191"/>
      <c r="G85" s="45" t="str">
        <f t="shared" ref="G85:G86" si="12">IF(OR(E85=0,F85=0),"  ",SUM(E85*F85))</f>
        <v xml:space="preserve">  </v>
      </c>
      <c r="I85" s="135"/>
    </row>
    <row r="86" spans="1:9" s="28" customFormat="1" ht="66">
      <c r="A86" s="162" t="s">
        <v>189</v>
      </c>
      <c r="B86" s="180" t="s">
        <v>187</v>
      </c>
      <c r="C86" s="132"/>
      <c r="D86" s="141"/>
      <c r="E86" s="101"/>
      <c r="F86" s="142"/>
      <c r="G86" s="45" t="str">
        <f t="shared" si="12"/>
        <v xml:space="preserve">  </v>
      </c>
      <c r="I86" s="135"/>
    </row>
    <row r="87" spans="1:9" s="28" customFormat="1">
      <c r="A87" s="162"/>
      <c r="B87" s="184"/>
      <c r="C87" s="132"/>
      <c r="D87" s="141"/>
      <c r="E87" s="101"/>
      <c r="F87" s="142"/>
      <c r="G87" s="45"/>
      <c r="I87" s="135"/>
    </row>
    <row r="88" spans="1:9" s="28" customFormat="1">
      <c r="A88" s="20" t="s">
        <v>131</v>
      </c>
      <c r="B88" s="183" t="s">
        <v>185</v>
      </c>
      <c r="C88" s="132" t="s">
        <v>168</v>
      </c>
      <c r="D88" s="131" t="s">
        <v>34</v>
      </c>
      <c r="E88" s="103">
        <v>1</v>
      </c>
      <c r="F88" s="191"/>
      <c r="G88" s="45" t="str">
        <f t="shared" ref="G88:G89" si="13">IF(OR(E88=0,F88=0),"  ",SUM(E88*F88))</f>
        <v xml:space="preserve">  </v>
      </c>
      <c r="I88" s="135"/>
    </row>
    <row r="89" spans="1:9" s="28" customFormat="1" ht="66">
      <c r="A89" s="162" t="s">
        <v>188</v>
      </c>
      <c r="B89" s="180" t="s">
        <v>190</v>
      </c>
      <c r="C89" s="132"/>
      <c r="D89" s="141"/>
      <c r="E89" s="101"/>
      <c r="F89" s="142"/>
      <c r="G89" s="45" t="str">
        <f t="shared" si="13"/>
        <v xml:space="preserve">  </v>
      </c>
      <c r="I89" s="135"/>
    </row>
    <row r="90" spans="1:9" s="28" customFormat="1">
      <c r="A90" s="162"/>
      <c r="B90" s="184"/>
      <c r="C90" s="132"/>
      <c r="D90" s="141"/>
      <c r="E90" s="101"/>
      <c r="F90" s="142"/>
      <c r="G90" s="45"/>
      <c r="I90" s="135"/>
    </row>
    <row r="91" spans="1:9" s="28" customFormat="1">
      <c r="A91" s="20" t="s">
        <v>38</v>
      </c>
      <c r="B91" s="183" t="s">
        <v>185</v>
      </c>
      <c r="C91" s="132" t="s">
        <v>168</v>
      </c>
      <c r="D91" s="131" t="s">
        <v>34</v>
      </c>
      <c r="E91" s="103">
        <v>2</v>
      </c>
      <c r="F91" s="191"/>
      <c r="G91" s="45" t="str">
        <f t="shared" ref="G91:G92" si="14">IF(OR(E91=0,F91=0),"  ",SUM(E91*F91))</f>
        <v xml:space="preserve">  </v>
      </c>
      <c r="I91" s="135"/>
    </row>
    <row r="92" spans="1:9" s="28" customFormat="1" ht="66">
      <c r="A92" s="162" t="s">
        <v>192</v>
      </c>
      <c r="B92" s="180" t="s">
        <v>191</v>
      </c>
      <c r="C92" s="132"/>
      <c r="D92" s="141"/>
      <c r="E92" s="101"/>
      <c r="F92" s="142"/>
      <c r="G92" s="45" t="str">
        <f t="shared" si="14"/>
        <v xml:space="preserve">  </v>
      </c>
      <c r="I92" s="135"/>
    </row>
    <row r="93" spans="1:9" s="28" customFormat="1">
      <c r="A93" s="162"/>
      <c r="B93" s="184"/>
      <c r="C93" s="132"/>
      <c r="D93" s="141"/>
      <c r="E93" s="101"/>
      <c r="F93" s="142"/>
      <c r="G93" s="45" t="str">
        <f t="shared" si="11"/>
        <v xml:space="preserve">  </v>
      </c>
      <c r="I93" s="135"/>
    </row>
    <row r="94" spans="1:9" s="28" customFormat="1" ht="12.75" customHeight="1">
      <c r="A94" s="21" t="s">
        <v>132</v>
      </c>
      <c r="B94" s="156" t="s">
        <v>193</v>
      </c>
      <c r="C94" s="132" t="s">
        <v>154</v>
      </c>
      <c r="D94" s="132" t="s">
        <v>21</v>
      </c>
      <c r="E94" s="101">
        <v>3</v>
      </c>
      <c r="F94" s="190"/>
      <c r="G94" s="45" t="str">
        <f t="shared" si="11"/>
        <v xml:space="preserve">  </v>
      </c>
      <c r="I94" s="135"/>
    </row>
    <row r="95" spans="1:9" s="28" customFormat="1" ht="26.4">
      <c r="A95" s="133"/>
      <c r="B95" s="37" t="s">
        <v>194</v>
      </c>
      <c r="C95" s="132"/>
      <c r="D95" s="141"/>
      <c r="E95" s="101"/>
      <c r="F95" s="142"/>
      <c r="G95" s="45" t="str">
        <f t="shared" si="11"/>
        <v xml:space="preserve">  </v>
      </c>
      <c r="I95" s="135"/>
    </row>
    <row r="96" spans="1:9" s="28" customFormat="1">
      <c r="A96" s="133"/>
      <c r="B96" s="130"/>
      <c r="C96" s="131"/>
      <c r="D96" s="78"/>
      <c r="E96" s="103"/>
      <c r="F96" s="79"/>
      <c r="G96" s="45" t="str">
        <f t="shared" si="11"/>
        <v xml:space="preserve">  </v>
      </c>
      <c r="I96" s="135"/>
    </row>
    <row r="97" spans="1:9" s="28" customFormat="1">
      <c r="A97" s="21" t="s">
        <v>195</v>
      </c>
      <c r="B97" s="5" t="s">
        <v>130</v>
      </c>
      <c r="C97" s="132" t="s">
        <v>168</v>
      </c>
      <c r="D97" s="132" t="s">
        <v>21</v>
      </c>
      <c r="E97" s="101">
        <v>1</v>
      </c>
      <c r="F97" s="190"/>
      <c r="G97" s="45" t="str">
        <f t="shared" ref="G97:G98" si="15">IF(OR(E97=0,F97=0),"  ",IF(F97="stávající",0,SUM(E97*F97)))</f>
        <v xml:space="preserve">  </v>
      </c>
      <c r="I97" s="135"/>
    </row>
    <row r="98" spans="1:9" s="28" customFormat="1">
      <c r="A98" s="133"/>
      <c r="B98" s="37" t="s">
        <v>142</v>
      </c>
      <c r="C98" s="132"/>
      <c r="D98" s="141"/>
      <c r="E98" s="101"/>
      <c r="F98" s="142"/>
      <c r="G98" s="45" t="str">
        <f t="shared" si="15"/>
        <v xml:space="preserve">  </v>
      </c>
      <c r="I98" s="135"/>
    </row>
    <row r="99" spans="1:9" s="28" customFormat="1">
      <c r="A99" s="133"/>
      <c r="B99" s="130"/>
      <c r="C99" s="132"/>
      <c r="D99" s="141"/>
      <c r="E99" s="101"/>
      <c r="F99" s="44"/>
      <c r="G99" s="45"/>
      <c r="I99" s="135"/>
    </row>
    <row r="100" spans="1:9" s="28" customFormat="1">
      <c r="A100" s="21" t="s">
        <v>196</v>
      </c>
      <c r="B100" s="143" t="s">
        <v>197</v>
      </c>
      <c r="C100" s="132" t="s">
        <v>168</v>
      </c>
      <c r="D100" s="132" t="s">
        <v>21</v>
      </c>
      <c r="E100" s="101">
        <v>1</v>
      </c>
      <c r="F100" s="190"/>
      <c r="G100" s="45" t="str">
        <f t="shared" ref="G100:G101" si="16">IF(OR(E100=0,F100=0),"  ",IF(F100="stávající",0,SUM(E100*F100)))</f>
        <v xml:space="preserve">  </v>
      </c>
      <c r="I100" s="135"/>
    </row>
    <row r="101" spans="1:9" s="28" customFormat="1" ht="26.4">
      <c r="A101" s="133"/>
      <c r="B101" s="144" t="s">
        <v>198</v>
      </c>
      <c r="C101" s="132"/>
      <c r="D101" s="141"/>
      <c r="E101" s="101"/>
      <c r="F101" s="142"/>
      <c r="G101" s="45" t="str">
        <f t="shared" si="16"/>
        <v xml:space="preserve">  </v>
      </c>
      <c r="I101" s="135"/>
    </row>
    <row r="102" spans="1:9" s="28" customFormat="1">
      <c r="A102" s="133"/>
      <c r="B102" s="130"/>
      <c r="C102" s="131"/>
      <c r="D102" s="78"/>
      <c r="E102" s="103"/>
      <c r="F102" s="79"/>
      <c r="G102" s="45" t="str">
        <f t="shared" si="11"/>
        <v xml:space="preserve">  </v>
      </c>
      <c r="I102" s="135"/>
    </row>
    <row r="103" spans="1:9" s="28" customFormat="1">
      <c r="A103" s="21" t="s">
        <v>199</v>
      </c>
      <c r="B103" s="5" t="s">
        <v>201</v>
      </c>
      <c r="C103" s="132"/>
      <c r="D103" s="141"/>
      <c r="E103" s="101"/>
      <c r="F103" s="44"/>
      <c r="G103" s="45"/>
      <c r="I103" s="135"/>
    </row>
    <row r="104" spans="1:9" s="28" customFormat="1" ht="12.75" customHeight="1">
      <c r="A104" s="133"/>
      <c r="B104" s="130" t="s">
        <v>202</v>
      </c>
      <c r="C104" s="132" t="s">
        <v>168</v>
      </c>
      <c r="D104" s="132" t="s">
        <v>34</v>
      </c>
      <c r="E104" s="101">
        <v>1</v>
      </c>
      <c r="F104" s="190"/>
      <c r="G104" s="45" t="str">
        <f t="shared" ref="G104:G117" si="17">IF(OR(E104=0,F104=0),"  ",IF(F104="stávající",0,SUM(E104*F104)))</f>
        <v xml:space="preserve">  </v>
      </c>
      <c r="I104" s="135"/>
    </row>
    <row r="105" spans="1:9" s="28" customFormat="1">
      <c r="A105" s="133"/>
      <c r="B105" s="130"/>
      <c r="C105" s="132"/>
      <c r="D105" s="141"/>
      <c r="E105" s="101"/>
      <c r="F105" s="44"/>
      <c r="G105" s="45" t="str">
        <f t="shared" si="17"/>
        <v xml:space="preserve">  </v>
      </c>
      <c r="I105" s="135"/>
    </row>
    <row r="106" spans="1:9" s="28" customFormat="1" ht="12.75" customHeight="1">
      <c r="A106" s="21" t="s">
        <v>200</v>
      </c>
      <c r="B106" s="143" t="s">
        <v>203</v>
      </c>
      <c r="C106" s="132" t="s">
        <v>154</v>
      </c>
      <c r="D106" s="132" t="s">
        <v>21</v>
      </c>
      <c r="E106" s="101">
        <v>6</v>
      </c>
      <c r="F106" s="190"/>
      <c r="G106" s="45" t="str">
        <f t="shared" si="17"/>
        <v xml:space="preserve">  </v>
      </c>
      <c r="I106" s="135"/>
    </row>
    <row r="107" spans="1:9" s="28" customFormat="1" ht="26.4">
      <c r="A107" s="133"/>
      <c r="B107" s="144" t="s">
        <v>204</v>
      </c>
      <c r="C107" s="132"/>
      <c r="D107" s="141"/>
      <c r="E107" s="101"/>
      <c r="F107" s="44"/>
      <c r="G107" s="45" t="str">
        <f t="shared" si="17"/>
        <v xml:space="preserve">  </v>
      </c>
      <c r="I107" s="135"/>
    </row>
    <row r="108" spans="1:9" s="28" customFormat="1">
      <c r="A108" s="133"/>
      <c r="B108" s="144"/>
      <c r="C108" s="132"/>
      <c r="D108" s="141"/>
      <c r="E108" s="101"/>
      <c r="F108" s="44"/>
      <c r="G108" s="45" t="str">
        <f t="shared" si="17"/>
        <v xml:space="preserve">  </v>
      </c>
      <c r="I108" s="135"/>
    </row>
    <row r="109" spans="1:9" s="28" customFormat="1" ht="12.75" customHeight="1">
      <c r="A109" s="21" t="s">
        <v>205</v>
      </c>
      <c r="B109" s="143" t="s">
        <v>208</v>
      </c>
      <c r="C109" s="132" t="s">
        <v>154</v>
      </c>
      <c r="D109" s="132" t="s">
        <v>21</v>
      </c>
      <c r="E109" s="101">
        <v>1</v>
      </c>
      <c r="F109" s="190"/>
      <c r="G109" s="45" t="str">
        <f t="shared" si="17"/>
        <v xml:space="preserve">  </v>
      </c>
      <c r="I109" s="135"/>
    </row>
    <row r="110" spans="1:9" s="28" customFormat="1" ht="26.4">
      <c r="A110" s="133"/>
      <c r="B110" s="144" t="s">
        <v>209</v>
      </c>
      <c r="C110" s="132"/>
      <c r="D110" s="141"/>
      <c r="E110" s="101"/>
      <c r="F110" s="44"/>
      <c r="G110" s="45" t="str">
        <f t="shared" si="17"/>
        <v xml:space="preserve">  </v>
      </c>
      <c r="I110" s="135"/>
    </row>
    <row r="111" spans="1:9" s="28" customFormat="1">
      <c r="A111" s="133"/>
      <c r="B111" s="144"/>
      <c r="C111" s="132"/>
      <c r="D111" s="141"/>
      <c r="E111" s="101"/>
      <c r="F111" s="44"/>
      <c r="G111" s="45" t="str">
        <f t="shared" si="17"/>
        <v xml:space="preserve">  </v>
      </c>
      <c r="I111" s="135"/>
    </row>
    <row r="112" spans="1:9" s="28" customFormat="1">
      <c r="A112" s="21" t="s">
        <v>206</v>
      </c>
      <c r="B112" s="143" t="s">
        <v>210</v>
      </c>
      <c r="C112" s="132" t="s">
        <v>168</v>
      </c>
      <c r="D112" s="132" t="s">
        <v>21</v>
      </c>
      <c r="E112" s="101">
        <v>3</v>
      </c>
      <c r="F112" s="190"/>
      <c r="G112" s="45" t="str">
        <f t="shared" si="17"/>
        <v xml:space="preserve">  </v>
      </c>
      <c r="I112" s="135"/>
    </row>
    <row r="113" spans="1:9" s="28" customFormat="1" ht="26.4">
      <c r="A113" s="133"/>
      <c r="B113" s="144" t="s">
        <v>211</v>
      </c>
      <c r="C113" s="132"/>
      <c r="D113" s="141"/>
      <c r="E113" s="101"/>
      <c r="F113" s="44"/>
      <c r="G113" s="45" t="str">
        <f t="shared" si="17"/>
        <v xml:space="preserve">  </v>
      </c>
      <c r="I113" s="135"/>
    </row>
    <row r="114" spans="1:9" s="28" customFormat="1">
      <c r="A114" s="133"/>
      <c r="B114" s="144"/>
      <c r="C114" s="132"/>
      <c r="D114" s="141"/>
      <c r="E114" s="101"/>
      <c r="F114" s="44"/>
      <c r="G114" s="45" t="str">
        <f t="shared" si="17"/>
        <v xml:space="preserve">  </v>
      </c>
      <c r="I114" s="135"/>
    </row>
    <row r="115" spans="1:9" s="28" customFormat="1">
      <c r="A115" s="21" t="s">
        <v>207</v>
      </c>
      <c r="B115" s="143" t="s">
        <v>212</v>
      </c>
      <c r="C115" s="132" t="s">
        <v>168</v>
      </c>
      <c r="D115" s="132" t="s">
        <v>21</v>
      </c>
      <c r="E115" s="101">
        <v>3</v>
      </c>
      <c r="F115" s="190"/>
      <c r="G115" s="45" t="str">
        <f t="shared" si="17"/>
        <v xml:space="preserve">  </v>
      </c>
      <c r="I115" s="135"/>
    </row>
    <row r="116" spans="1:9" s="28" customFormat="1" ht="26.4">
      <c r="A116" s="133"/>
      <c r="B116" s="144" t="s">
        <v>213</v>
      </c>
      <c r="C116" s="132"/>
      <c r="D116" s="141"/>
      <c r="E116" s="101"/>
      <c r="F116" s="44"/>
      <c r="G116" s="45" t="str">
        <f t="shared" si="17"/>
        <v xml:space="preserve">  </v>
      </c>
      <c r="I116" s="135"/>
    </row>
    <row r="117" spans="1:9" s="28" customFormat="1">
      <c r="A117" s="133"/>
      <c r="B117" s="130"/>
      <c r="C117" s="132"/>
      <c r="D117" s="141"/>
      <c r="E117" s="101"/>
      <c r="F117" s="44"/>
      <c r="G117" s="45" t="str">
        <f t="shared" si="17"/>
        <v xml:space="preserve">  </v>
      </c>
      <c r="I117" s="135"/>
    </row>
    <row r="118" spans="1:9" s="28" customFormat="1">
      <c r="A118" s="21" t="s">
        <v>214</v>
      </c>
      <c r="B118" s="143" t="s">
        <v>216</v>
      </c>
      <c r="C118" s="132" t="s">
        <v>168</v>
      </c>
      <c r="D118" s="132" t="s">
        <v>21</v>
      </c>
      <c r="E118" s="101">
        <v>6</v>
      </c>
      <c r="F118" s="190"/>
      <c r="G118" s="45" t="str">
        <f t="shared" ref="G118:G119" si="18">IF(OR(E118=0,F118=0),"  ",IF(F118="stávající",0,SUM(E118*F118)))</f>
        <v xml:space="preserve">  </v>
      </c>
      <c r="I118" s="135"/>
    </row>
    <row r="119" spans="1:9" s="28" customFormat="1" ht="26.4">
      <c r="A119" s="133"/>
      <c r="B119" s="144" t="s">
        <v>217</v>
      </c>
      <c r="C119" s="132"/>
      <c r="D119" s="141"/>
      <c r="E119" s="101"/>
      <c r="F119" s="142"/>
      <c r="G119" s="45" t="str">
        <f t="shared" si="18"/>
        <v xml:space="preserve">  </v>
      </c>
      <c r="I119" s="135"/>
    </row>
    <row r="120" spans="1:9" s="28" customFormat="1">
      <c r="A120" s="133"/>
      <c r="B120" s="130"/>
      <c r="C120" s="131"/>
      <c r="D120" s="78"/>
      <c r="E120" s="103"/>
      <c r="F120" s="79"/>
      <c r="G120" s="45" t="str">
        <f t="shared" si="11"/>
        <v xml:space="preserve">  </v>
      </c>
      <c r="I120" s="135"/>
    </row>
    <row r="121" spans="1:9" s="28" customFormat="1">
      <c r="A121" s="21" t="s">
        <v>215</v>
      </c>
      <c r="B121" s="143" t="s">
        <v>218</v>
      </c>
      <c r="C121" s="132" t="s">
        <v>168</v>
      </c>
      <c r="D121" s="132" t="s">
        <v>21</v>
      </c>
      <c r="E121" s="101">
        <v>2</v>
      </c>
      <c r="F121" s="190"/>
      <c r="G121" s="45" t="str">
        <f t="shared" ref="G121:G134" si="19">IF(OR(E121=0,F121=0),"  ",IF(F121="stávající",0,SUM(E121*F121)))</f>
        <v xml:space="preserve">  </v>
      </c>
      <c r="I121" s="135"/>
    </row>
    <row r="122" spans="1:9" s="28" customFormat="1" ht="26.4">
      <c r="A122" s="133"/>
      <c r="B122" s="144" t="s">
        <v>219</v>
      </c>
      <c r="C122" s="132"/>
      <c r="D122" s="141"/>
      <c r="E122" s="101"/>
      <c r="F122" s="142"/>
      <c r="G122" s="45" t="str">
        <f t="shared" si="19"/>
        <v xml:space="preserve">  </v>
      </c>
      <c r="I122" s="135"/>
    </row>
    <row r="123" spans="1:9" s="28" customFormat="1">
      <c r="A123" s="133"/>
      <c r="B123" s="144"/>
      <c r="C123" s="132"/>
      <c r="D123" s="141"/>
      <c r="E123" s="101"/>
      <c r="F123" s="142"/>
      <c r="G123" s="45" t="str">
        <f t="shared" si="19"/>
        <v xml:space="preserve">  </v>
      </c>
      <c r="I123" s="135"/>
    </row>
    <row r="124" spans="1:9" s="28" customFormat="1">
      <c r="A124" s="21" t="s">
        <v>220</v>
      </c>
      <c r="B124" s="143" t="s">
        <v>221</v>
      </c>
      <c r="C124" s="132" t="s">
        <v>168</v>
      </c>
      <c r="D124" s="132" t="s">
        <v>21</v>
      </c>
      <c r="E124" s="101">
        <v>2</v>
      </c>
      <c r="F124" s="190"/>
      <c r="G124" s="45" t="str">
        <f t="shared" si="19"/>
        <v xml:space="preserve">  </v>
      </c>
      <c r="I124" s="135"/>
    </row>
    <row r="125" spans="1:9" s="28" customFormat="1" ht="26.4">
      <c r="A125" s="133"/>
      <c r="B125" s="144" t="s">
        <v>222</v>
      </c>
      <c r="C125" s="132"/>
      <c r="D125" s="141"/>
      <c r="E125" s="101"/>
      <c r="F125" s="142"/>
      <c r="G125" s="45" t="str">
        <f t="shared" si="19"/>
        <v xml:space="preserve">  </v>
      </c>
      <c r="I125" s="135"/>
    </row>
    <row r="126" spans="1:9" s="28" customFormat="1">
      <c r="A126" s="133"/>
      <c r="B126" s="144"/>
      <c r="C126" s="132"/>
      <c r="D126" s="141"/>
      <c r="E126" s="101"/>
      <c r="F126" s="142"/>
      <c r="G126" s="45" t="str">
        <f t="shared" si="19"/>
        <v xml:space="preserve">  </v>
      </c>
      <c r="I126" s="135"/>
    </row>
    <row r="127" spans="1:9" s="28" customFormat="1">
      <c r="A127" s="21" t="s">
        <v>223</v>
      </c>
      <c r="B127" s="5" t="s">
        <v>140</v>
      </c>
      <c r="C127" s="132" t="s">
        <v>168</v>
      </c>
      <c r="D127" s="132" t="s">
        <v>34</v>
      </c>
      <c r="E127" s="101">
        <v>5</v>
      </c>
      <c r="F127" s="190"/>
      <c r="G127" s="45" t="str">
        <f t="shared" si="19"/>
        <v xml:space="preserve">  </v>
      </c>
      <c r="I127" s="135"/>
    </row>
    <row r="128" spans="1:9" s="28" customFormat="1">
      <c r="A128" s="133"/>
      <c r="B128" s="37" t="s">
        <v>141</v>
      </c>
      <c r="C128" s="132"/>
      <c r="D128" s="141"/>
      <c r="E128" s="101"/>
      <c r="F128" s="142"/>
      <c r="G128" s="45" t="str">
        <f t="shared" si="19"/>
        <v xml:space="preserve">  </v>
      </c>
      <c r="I128" s="135"/>
    </row>
    <row r="129" spans="1:9" s="28" customFormat="1">
      <c r="A129" s="133"/>
      <c r="B129" s="144"/>
      <c r="C129" s="132"/>
      <c r="D129" s="141"/>
      <c r="E129" s="101"/>
      <c r="F129" s="142"/>
      <c r="G129" s="45" t="str">
        <f t="shared" si="19"/>
        <v xml:space="preserve">  </v>
      </c>
      <c r="I129" s="135"/>
    </row>
    <row r="130" spans="1:9" s="28" customFormat="1">
      <c r="A130" s="21" t="s">
        <v>224</v>
      </c>
      <c r="B130" s="143" t="s">
        <v>226</v>
      </c>
      <c r="C130" s="132" t="s">
        <v>168</v>
      </c>
      <c r="D130" s="132" t="s">
        <v>34</v>
      </c>
      <c r="E130" s="101">
        <v>1</v>
      </c>
      <c r="F130" s="190"/>
      <c r="G130" s="45" t="str">
        <f t="shared" si="19"/>
        <v xml:space="preserve">  </v>
      </c>
      <c r="I130" s="135"/>
    </row>
    <row r="131" spans="1:9" s="28" customFormat="1" ht="26.4">
      <c r="A131" s="133"/>
      <c r="B131" s="144" t="s">
        <v>225</v>
      </c>
      <c r="C131" s="132"/>
      <c r="D131" s="141"/>
      <c r="E131" s="101"/>
      <c r="F131" s="142"/>
      <c r="G131" s="45" t="str">
        <f t="shared" si="19"/>
        <v xml:space="preserve">  </v>
      </c>
      <c r="I131" s="135"/>
    </row>
    <row r="132" spans="1:9" s="28" customFormat="1">
      <c r="A132" s="133"/>
      <c r="B132" s="144"/>
      <c r="C132" s="132"/>
      <c r="D132" s="141"/>
      <c r="E132" s="101"/>
      <c r="F132" s="142"/>
      <c r="G132" s="45" t="str">
        <f t="shared" si="19"/>
        <v xml:space="preserve">  </v>
      </c>
      <c r="I132" s="135"/>
    </row>
    <row r="133" spans="1:9" s="28" customFormat="1" ht="12.75" customHeight="1">
      <c r="A133" s="21" t="s">
        <v>227</v>
      </c>
      <c r="B133" s="143" t="s">
        <v>228</v>
      </c>
      <c r="C133" s="132" t="s">
        <v>154</v>
      </c>
      <c r="D133" s="132" t="s">
        <v>34</v>
      </c>
      <c r="E133" s="101">
        <v>1</v>
      </c>
      <c r="F133" s="190"/>
      <c r="G133" s="45" t="str">
        <f t="shared" si="19"/>
        <v xml:space="preserve">  </v>
      </c>
      <c r="I133" s="135"/>
    </row>
    <row r="134" spans="1:9" s="28" customFormat="1">
      <c r="A134" s="21"/>
      <c r="B134" s="144" t="s">
        <v>229</v>
      </c>
      <c r="C134" s="132"/>
      <c r="D134" s="141"/>
      <c r="E134" s="101"/>
      <c r="F134" s="142"/>
      <c r="G134" s="45" t="str">
        <f t="shared" si="19"/>
        <v xml:space="preserve">  </v>
      </c>
      <c r="I134" s="135"/>
    </row>
    <row r="135" spans="1:9" s="28" customFormat="1">
      <c r="A135" s="21"/>
      <c r="B135" s="130"/>
      <c r="C135" s="131"/>
      <c r="D135" s="78"/>
      <c r="E135" s="101"/>
      <c r="F135" s="79"/>
      <c r="G135" s="45"/>
      <c r="I135" s="135"/>
    </row>
    <row r="136" spans="1:9" s="28" customFormat="1">
      <c r="A136" s="21" t="s">
        <v>263</v>
      </c>
      <c r="B136" s="5" t="s">
        <v>265</v>
      </c>
      <c r="C136" s="132" t="s">
        <v>168</v>
      </c>
      <c r="D136" s="132" t="s">
        <v>21</v>
      </c>
      <c r="E136" s="101">
        <v>1</v>
      </c>
      <c r="F136" s="190"/>
      <c r="G136" s="45" t="str">
        <f t="shared" ref="G136:G137" si="20">IF(OR(E136=0,F136=0),"  ",IF(F136="stávající",0,SUM(E136*F136)))</f>
        <v xml:space="preserve">  </v>
      </c>
      <c r="I136" s="135"/>
    </row>
    <row r="137" spans="1:9" s="28" customFormat="1">
      <c r="A137" s="21"/>
      <c r="B137" s="37" t="s">
        <v>266</v>
      </c>
      <c r="C137" s="132"/>
      <c r="D137" s="141"/>
      <c r="E137" s="101"/>
      <c r="F137" s="142"/>
      <c r="G137" s="45" t="str">
        <f t="shared" si="20"/>
        <v xml:space="preserve">  </v>
      </c>
      <c r="I137" s="135"/>
    </row>
    <row r="138" spans="1:9" s="28" customFormat="1">
      <c r="A138" s="21"/>
      <c r="B138" s="130"/>
      <c r="C138" s="131"/>
      <c r="D138" s="78"/>
      <c r="E138" s="101"/>
      <c r="F138" s="79"/>
      <c r="G138" s="45"/>
      <c r="I138" s="135"/>
    </row>
    <row r="139" spans="1:9" s="28" customFormat="1">
      <c r="A139" s="21" t="s">
        <v>264</v>
      </c>
      <c r="B139" s="5" t="s">
        <v>268</v>
      </c>
      <c r="C139" s="132" t="s">
        <v>168</v>
      </c>
      <c r="D139" s="132" t="s">
        <v>21</v>
      </c>
      <c r="E139" s="101">
        <v>2</v>
      </c>
      <c r="F139" s="190"/>
      <c r="G139" s="45" t="str">
        <f t="shared" ref="G139" si="21">IF(OR(E139=0,F139=0),"  ",IF(F139="stávající",0,SUM(E139*F139)))</f>
        <v xml:space="preserve">  </v>
      </c>
      <c r="I139" s="135"/>
    </row>
    <row r="140" spans="1:9" s="28" customFormat="1" ht="26.4">
      <c r="A140" s="21"/>
      <c r="B140" s="37" t="s">
        <v>267</v>
      </c>
      <c r="C140" s="131"/>
      <c r="D140" s="78"/>
      <c r="E140" s="101"/>
      <c r="F140" s="79"/>
      <c r="G140" s="45"/>
      <c r="I140" s="135"/>
    </row>
    <row r="141" spans="1:9" s="28" customFormat="1">
      <c r="A141" s="21"/>
      <c r="B141" s="130"/>
      <c r="C141" s="131"/>
      <c r="D141" s="78"/>
      <c r="E141" s="101"/>
      <c r="F141" s="79"/>
      <c r="G141" s="45"/>
      <c r="I141" s="135"/>
    </row>
    <row r="142" spans="1:9" s="28" customFormat="1" ht="26.4">
      <c r="A142" s="111"/>
      <c r="B142" s="40" t="s">
        <v>124</v>
      </c>
      <c r="C142" s="131"/>
      <c r="D142" s="134"/>
      <c r="E142" s="101"/>
      <c r="F142" s="79"/>
      <c r="G142" s="45" t="str">
        <f t="shared" ref="G142:G145" si="22">IF(OR(E142=0,F142=0),"  ",IF(F142="stávající",0,SUM(E142*F142)))</f>
        <v xml:space="preserve">  </v>
      </c>
      <c r="I142" s="135"/>
    </row>
    <row r="143" spans="1:9" s="28" customFormat="1" ht="15.6">
      <c r="A143" s="111"/>
      <c r="B143" s="37" t="s">
        <v>230</v>
      </c>
      <c r="C143" s="131"/>
      <c r="D143" s="134" t="s">
        <v>125</v>
      </c>
      <c r="E143" s="101">
        <v>34</v>
      </c>
      <c r="F143" s="191"/>
      <c r="G143" s="45" t="str">
        <f t="shared" ref="G143" si="23">IF(OR(E143=0,F143=0),"  ",IF(F143="stávající",0,SUM(E143*F143)))</f>
        <v xml:space="preserve">  </v>
      </c>
      <c r="I143" s="135"/>
    </row>
    <row r="144" spans="1:9" s="28" customFormat="1" ht="15.6">
      <c r="A144" s="111"/>
      <c r="B144" s="37" t="s">
        <v>261</v>
      </c>
      <c r="C144" s="131"/>
      <c r="D144" s="134" t="s">
        <v>125</v>
      </c>
      <c r="E144" s="101">
        <v>18</v>
      </c>
      <c r="F144" s="191"/>
      <c r="G144" s="45" t="str">
        <f t="shared" si="22"/>
        <v xml:space="preserve">  </v>
      </c>
      <c r="I144" s="135"/>
    </row>
    <row r="145" spans="1:9" s="28" customFormat="1" ht="15.6">
      <c r="A145" s="111"/>
      <c r="B145" s="37" t="s">
        <v>262</v>
      </c>
      <c r="C145" s="131"/>
      <c r="D145" s="134" t="s">
        <v>125</v>
      </c>
      <c r="E145" s="101">
        <v>14</v>
      </c>
      <c r="F145" s="191"/>
      <c r="G145" s="45" t="str">
        <f t="shared" si="22"/>
        <v xml:space="preserve">  </v>
      </c>
      <c r="I145" s="135"/>
    </row>
    <row r="146" spans="1:9" s="28" customFormat="1">
      <c r="A146" s="111"/>
      <c r="B146" s="37"/>
      <c r="C146" s="131"/>
      <c r="D146" s="78"/>
      <c r="E146" s="103"/>
      <c r="F146" s="79"/>
      <c r="G146" s="45"/>
      <c r="I146" s="135"/>
    </row>
    <row r="147" spans="1:9" s="28" customFormat="1" ht="39.6">
      <c r="A147" s="111"/>
      <c r="B147" s="40" t="s">
        <v>108</v>
      </c>
      <c r="C147" s="131"/>
      <c r="D147" s="14"/>
      <c r="E147" s="103"/>
      <c r="F147" s="79"/>
      <c r="G147" s="45" t="str">
        <f t="shared" ref="G147" si="24">IF(OR(E147=0,F147=0),"  ",SUM(E147*F147))</f>
        <v xml:space="preserve">  </v>
      </c>
      <c r="I147" s="135"/>
    </row>
    <row r="148" spans="1:9" s="28" customFormat="1">
      <c r="A148" s="111"/>
      <c r="B148" s="130" t="s">
        <v>143</v>
      </c>
      <c r="C148" s="86"/>
      <c r="D148" s="14" t="s">
        <v>35</v>
      </c>
      <c r="E148" s="103">
        <v>1</v>
      </c>
      <c r="F148" s="191"/>
      <c r="G148" s="45" t="str">
        <f>IF(OR(E148=0,F148=0),"  ",SUM(E148*F148))</f>
        <v xml:space="preserve">  </v>
      </c>
      <c r="I148" s="135"/>
    </row>
    <row r="149" spans="1:9" s="28" customFormat="1">
      <c r="A149" s="111"/>
      <c r="B149" s="130" t="s">
        <v>144</v>
      </c>
      <c r="C149" s="86"/>
      <c r="D149" s="14" t="s">
        <v>35</v>
      </c>
      <c r="E149" s="103">
        <v>12</v>
      </c>
      <c r="F149" s="191"/>
      <c r="G149" s="45" t="str">
        <f>IF(OR(E149=0,F149=0),"  ",SUM(E149*F149))</f>
        <v xml:space="preserve">  </v>
      </c>
      <c r="I149" s="135"/>
    </row>
    <row r="150" spans="1:9" s="28" customFormat="1">
      <c r="A150" s="111"/>
      <c r="B150" s="130" t="s">
        <v>232</v>
      </c>
      <c r="C150" s="132"/>
      <c r="D150" s="132" t="s">
        <v>34</v>
      </c>
      <c r="E150" s="101">
        <v>3</v>
      </c>
      <c r="F150" s="191"/>
      <c r="G150" s="45" t="str">
        <f t="shared" ref="G150:G155" si="25">IF(OR(E150=0,F150=0),"  ",SUM(E150*F150))</f>
        <v xml:space="preserve">  </v>
      </c>
      <c r="I150" s="135"/>
    </row>
    <row r="151" spans="1:9" s="28" customFormat="1">
      <c r="A151" s="111"/>
      <c r="B151" s="130" t="s">
        <v>233</v>
      </c>
      <c r="C151" s="132"/>
      <c r="D151" s="132" t="s">
        <v>34</v>
      </c>
      <c r="E151" s="101">
        <v>4</v>
      </c>
      <c r="F151" s="191"/>
      <c r="G151" s="45" t="str">
        <f t="shared" si="25"/>
        <v xml:space="preserve">  </v>
      </c>
      <c r="I151" s="135"/>
    </row>
    <row r="152" spans="1:9" s="28" customFormat="1">
      <c r="A152" s="111"/>
      <c r="B152" s="130" t="s">
        <v>234</v>
      </c>
      <c r="C152" s="132"/>
      <c r="D152" s="132" t="s">
        <v>34</v>
      </c>
      <c r="E152" s="101">
        <v>2</v>
      </c>
      <c r="F152" s="191"/>
      <c r="G152" s="45" t="str">
        <f t="shared" si="25"/>
        <v xml:space="preserve">  </v>
      </c>
      <c r="I152" s="135"/>
    </row>
    <row r="153" spans="1:9" s="28" customFormat="1">
      <c r="A153" s="111"/>
      <c r="B153" s="130" t="s">
        <v>145</v>
      </c>
      <c r="C153" s="131"/>
      <c r="D153" s="131" t="s">
        <v>34</v>
      </c>
      <c r="E153" s="101">
        <v>1</v>
      </c>
      <c r="F153" s="191"/>
      <c r="G153" s="45" t="str">
        <f t="shared" si="25"/>
        <v xml:space="preserve">  </v>
      </c>
      <c r="I153" s="135"/>
    </row>
    <row r="154" spans="1:9" s="28" customFormat="1">
      <c r="A154" s="111"/>
      <c r="B154" s="130" t="s">
        <v>269</v>
      </c>
      <c r="C154" s="131"/>
      <c r="D154" s="131" t="s">
        <v>34</v>
      </c>
      <c r="E154" s="101">
        <v>1</v>
      </c>
      <c r="F154" s="191"/>
      <c r="G154" s="45" t="str">
        <f t="shared" ref="G154" si="26">IF(OR(E154=0,F154=0),"  ",SUM(E154*F154))</f>
        <v xml:space="preserve">  </v>
      </c>
      <c r="I154" s="135"/>
    </row>
    <row r="155" spans="1:9" s="28" customFormat="1">
      <c r="A155" s="111"/>
      <c r="B155" s="37"/>
      <c r="C155" s="131"/>
      <c r="D155" s="78"/>
      <c r="E155" s="101"/>
      <c r="F155" s="79"/>
      <c r="G155" s="45" t="str">
        <f t="shared" si="25"/>
        <v xml:space="preserve">  </v>
      </c>
      <c r="I155" s="135"/>
    </row>
    <row r="156" spans="1:9" s="28" customFormat="1">
      <c r="A156" s="111"/>
      <c r="B156" s="36" t="s">
        <v>126</v>
      </c>
      <c r="C156" s="131"/>
      <c r="D156" s="134"/>
      <c r="E156" s="101"/>
      <c r="F156" s="79"/>
      <c r="G156" s="45" t="str">
        <f t="shared" ref="G156" si="27">IF(OR(E156=0,F156=0),"  ",SUM(E156*F156))</f>
        <v xml:space="preserve">  </v>
      </c>
      <c r="I156" s="135"/>
    </row>
    <row r="157" spans="1:9" s="28" customFormat="1" ht="39.6">
      <c r="A157" s="111"/>
      <c r="B157" s="130" t="s">
        <v>231</v>
      </c>
      <c r="C157" s="132"/>
      <c r="D157" s="132" t="s">
        <v>125</v>
      </c>
      <c r="E157" s="101">
        <v>9</v>
      </c>
      <c r="F157" s="190"/>
      <c r="G157" s="45" t="str">
        <f t="shared" ref="G157" si="28">IF(OR(E157=0,F157=0),"  ",IF(F157="stávající",0,SUM(E157*F157)))</f>
        <v xml:space="preserve">  </v>
      </c>
      <c r="I157" s="135"/>
    </row>
    <row r="158" spans="1:9" s="28" customFormat="1">
      <c r="A158" s="111"/>
      <c r="B158" s="130"/>
      <c r="C158" s="132"/>
      <c r="D158" s="14"/>
      <c r="E158" s="101"/>
      <c r="F158" s="44"/>
      <c r="G158" s="45"/>
      <c r="I158" s="135"/>
    </row>
    <row r="159" spans="1:9" s="28" customFormat="1">
      <c r="A159" s="60"/>
      <c r="B159" s="61" t="s">
        <v>235</v>
      </c>
      <c r="C159" s="85"/>
      <c r="D159" s="62"/>
      <c r="E159" s="102"/>
      <c r="F159" s="63"/>
      <c r="G159" s="63"/>
      <c r="I159" s="135"/>
    </row>
    <row r="160" spans="1:9" s="28" customFormat="1">
      <c r="A160" s="21"/>
      <c r="B160" s="30"/>
      <c r="C160" s="3"/>
      <c r="D160" s="3"/>
      <c r="E160" s="103"/>
      <c r="F160" s="79"/>
      <c r="G160" s="45" t="str">
        <f t="shared" ref="G160:G173" si="29">IF(OR(E160=0,F160=0),"  ",SUM(E160*F160))</f>
        <v xml:space="preserve">  </v>
      </c>
      <c r="I160" s="135"/>
    </row>
    <row r="161" spans="1:9" s="28" customFormat="1">
      <c r="A161" s="21" t="s">
        <v>114</v>
      </c>
      <c r="B161" s="36" t="s">
        <v>237</v>
      </c>
      <c r="C161" s="132" t="s">
        <v>242</v>
      </c>
      <c r="D161" s="131" t="s">
        <v>21</v>
      </c>
      <c r="E161" s="103"/>
      <c r="F161" s="104" t="s">
        <v>270</v>
      </c>
      <c r="G161" s="45" t="str">
        <f t="shared" si="29"/>
        <v xml:space="preserve">  </v>
      </c>
      <c r="I161" s="135"/>
    </row>
    <row r="162" spans="1:9" s="28" customFormat="1" ht="81.599999999999994">
      <c r="A162" s="160" t="s">
        <v>236</v>
      </c>
      <c r="B162" s="178" t="s">
        <v>238</v>
      </c>
      <c r="C162" s="148"/>
      <c r="D162" s="75"/>
      <c r="E162" s="151"/>
      <c r="F162" s="52"/>
      <c r="G162" s="154" t="str">
        <f t="shared" si="29"/>
        <v xml:space="preserve">  </v>
      </c>
      <c r="I162" s="135"/>
    </row>
    <row r="163" spans="1:9" s="28" customFormat="1" ht="55.2">
      <c r="A163" s="161"/>
      <c r="B163" s="179" t="s">
        <v>239</v>
      </c>
      <c r="C163" s="149"/>
      <c r="D163" s="150"/>
      <c r="E163" s="139"/>
      <c r="F163" s="113"/>
      <c r="G163" s="155" t="str">
        <f t="shared" si="29"/>
        <v xml:space="preserve">  </v>
      </c>
      <c r="I163" s="135"/>
    </row>
    <row r="164" spans="1:9" s="28" customFormat="1" ht="79.2">
      <c r="A164" s="140"/>
      <c r="B164" s="179" t="s">
        <v>240</v>
      </c>
      <c r="C164" s="149"/>
      <c r="D164" s="149"/>
      <c r="E164" s="139"/>
      <c r="F164" s="153"/>
      <c r="G164" s="155" t="str">
        <f t="shared" si="29"/>
        <v xml:space="preserve">  </v>
      </c>
      <c r="I164" s="135"/>
    </row>
    <row r="165" spans="1:9" s="28" customFormat="1" ht="66">
      <c r="A165" s="162"/>
      <c r="B165" s="180" t="s">
        <v>241</v>
      </c>
      <c r="C165" s="132"/>
      <c r="D165" s="141"/>
      <c r="E165" s="101"/>
      <c r="F165" s="142"/>
      <c r="G165" s="45" t="str">
        <f t="shared" si="29"/>
        <v xml:space="preserve">  </v>
      </c>
      <c r="I165" s="135"/>
    </row>
    <row r="166" spans="1:9" s="28" customFormat="1">
      <c r="A166" s="133"/>
      <c r="B166" s="180"/>
      <c r="C166" s="132"/>
      <c r="D166" s="132"/>
      <c r="E166" s="101"/>
      <c r="F166" s="142"/>
      <c r="G166" s="45" t="str">
        <f t="shared" si="29"/>
        <v xml:space="preserve">  </v>
      </c>
      <c r="H166" s="176"/>
      <c r="I166" s="135"/>
    </row>
    <row r="167" spans="1:9" s="28" customFormat="1">
      <c r="A167" s="21" t="s">
        <v>115</v>
      </c>
      <c r="B167" s="185" t="s">
        <v>246</v>
      </c>
      <c r="C167" s="132" t="s">
        <v>242</v>
      </c>
      <c r="D167" s="132" t="s">
        <v>34</v>
      </c>
      <c r="E167" s="101"/>
      <c r="F167" s="104" t="s">
        <v>270</v>
      </c>
      <c r="G167" s="45" t="str">
        <f t="shared" si="29"/>
        <v xml:space="preserve">  </v>
      </c>
      <c r="I167" s="135"/>
    </row>
    <row r="168" spans="1:9" s="28" customFormat="1" ht="26.4">
      <c r="A168" s="133"/>
      <c r="B168" s="186" t="s">
        <v>247</v>
      </c>
      <c r="C168" s="132"/>
      <c r="D168" s="132"/>
      <c r="E168" s="101"/>
      <c r="F168" s="142"/>
      <c r="G168" s="45" t="str">
        <f t="shared" si="29"/>
        <v xml:space="preserve">  </v>
      </c>
      <c r="I168" s="135"/>
    </row>
    <row r="169" spans="1:9" s="28" customFormat="1">
      <c r="A169" s="133"/>
      <c r="B169" s="180"/>
      <c r="C169" s="132"/>
      <c r="D169" s="132"/>
      <c r="E169" s="101"/>
      <c r="F169" s="142"/>
      <c r="G169" s="45" t="str">
        <f t="shared" si="29"/>
        <v xml:space="preserve">  </v>
      </c>
      <c r="I169" s="135"/>
    </row>
    <row r="170" spans="1:9" s="28" customFormat="1">
      <c r="A170" s="21" t="s">
        <v>245</v>
      </c>
      <c r="B170" s="185" t="s">
        <v>243</v>
      </c>
      <c r="C170" s="132" t="s">
        <v>242</v>
      </c>
      <c r="D170" s="132" t="s">
        <v>21</v>
      </c>
      <c r="E170" s="101"/>
      <c r="F170" s="104" t="s">
        <v>270</v>
      </c>
      <c r="G170" s="45" t="str">
        <f t="shared" si="29"/>
        <v xml:space="preserve">  </v>
      </c>
      <c r="I170" s="135"/>
    </row>
    <row r="171" spans="1:9" s="28" customFormat="1" ht="52.8">
      <c r="A171" s="133"/>
      <c r="B171" s="186" t="s">
        <v>244</v>
      </c>
      <c r="C171" s="132"/>
      <c r="D171" s="141"/>
      <c r="E171" s="101"/>
      <c r="F171" s="142"/>
      <c r="G171" s="45" t="str">
        <f t="shared" si="29"/>
        <v xml:space="preserve">  </v>
      </c>
      <c r="I171" s="135"/>
    </row>
    <row r="172" spans="1:9" s="28" customFormat="1">
      <c r="A172" s="133"/>
      <c r="B172" s="180"/>
      <c r="C172" s="131"/>
      <c r="D172" s="78"/>
      <c r="E172" s="103"/>
      <c r="F172" s="79"/>
      <c r="G172" s="45" t="str">
        <f t="shared" si="29"/>
        <v xml:space="preserve">  </v>
      </c>
      <c r="I172" s="135"/>
    </row>
    <row r="173" spans="1:9" s="28" customFormat="1" ht="39.6">
      <c r="A173" s="111"/>
      <c r="B173" s="187" t="s">
        <v>108</v>
      </c>
      <c r="C173" s="131"/>
      <c r="D173" s="14"/>
      <c r="E173" s="103"/>
      <c r="F173" s="79"/>
      <c r="G173" s="45" t="str">
        <f t="shared" si="29"/>
        <v xml:space="preserve">  </v>
      </c>
      <c r="I173" s="135"/>
    </row>
    <row r="174" spans="1:9" s="28" customFormat="1">
      <c r="A174" s="111"/>
      <c r="B174" s="130" t="s">
        <v>248</v>
      </c>
      <c r="C174" s="86"/>
      <c r="D174" s="14" t="s">
        <v>35</v>
      </c>
      <c r="E174" s="103"/>
      <c r="F174" s="104" t="s">
        <v>270</v>
      </c>
      <c r="G174" s="45" t="str">
        <f>IF(OR(E174=0,F174=0),"  ",SUM(E174*F174))</f>
        <v xml:space="preserve">  </v>
      </c>
      <c r="I174" s="135"/>
    </row>
    <row r="175" spans="1:9" s="28" customFormat="1">
      <c r="A175" s="111"/>
      <c r="B175" s="130"/>
      <c r="C175" s="86"/>
      <c r="D175" s="14"/>
      <c r="E175" s="101"/>
      <c r="F175" s="44"/>
      <c r="G175" s="45"/>
      <c r="I175" s="135"/>
    </row>
    <row r="176" spans="1:9" s="28" customFormat="1">
      <c r="A176" s="111"/>
      <c r="B176" s="36" t="s">
        <v>126</v>
      </c>
      <c r="C176" s="86"/>
      <c r="D176" s="14"/>
      <c r="E176" s="101"/>
      <c r="F176" s="44"/>
      <c r="G176" s="45"/>
      <c r="I176" s="135"/>
    </row>
    <row r="177" spans="1:9" s="28" customFormat="1" ht="39.6">
      <c r="A177" s="111"/>
      <c r="B177" s="130" t="s">
        <v>231</v>
      </c>
      <c r="C177" s="132"/>
      <c r="D177" s="132" t="s">
        <v>125</v>
      </c>
      <c r="E177" s="101"/>
      <c r="F177" s="104" t="s">
        <v>270</v>
      </c>
      <c r="G177" s="45" t="str">
        <f t="shared" ref="G177" si="30">IF(OR(E177=0,F177=0),"  ",IF(F177="stávající",0,SUM(E177*F177)))</f>
        <v xml:space="preserve">  </v>
      </c>
      <c r="I177" s="135"/>
    </row>
    <row r="178" spans="1:9" s="28" customFormat="1">
      <c r="A178" s="111"/>
      <c r="B178" s="130"/>
      <c r="C178" s="132"/>
      <c r="D178" s="14"/>
      <c r="E178" s="101"/>
      <c r="F178" s="44"/>
      <c r="G178" s="45"/>
      <c r="I178" s="135"/>
    </row>
    <row r="179" spans="1:9" s="28" customFormat="1">
      <c r="A179" s="60"/>
      <c r="B179" s="61" t="s">
        <v>137</v>
      </c>
      <c r="C179" s="85"/>
      <c r="D179" s="62"/>
      <c r="E179" s="102"/>
      <c r="F179" s="63"/>
      <c r="G179" s="63"/>
      <c r="I179" s="135"/>
    </row>
    <row r="180" spans="1:9" s="28" customFormat="1">
      <c r="A180" s="21"/>
      <c r="B180" s="30"/>
      <c r="C180" s="3"/>
      <c r="D180" s="3"/>
      <c r="E180" s="103"/>
      <c r="F180" s="79"/>
      <c r="G180" s="45" t="str">
        <f t="shared" ref="G180:G183" si="31">IF(OR(E180=0,F180=0),"  ",SUM(E180*F180))</f>
        <v xml:space="preserve">  </v>
      </c>
      <c r="I180" s="135"/>
    </row>
    <row r="181" spans="1:9" s="28" customFormat="1">
      <c r="A181" s="21" t="s">
        <v>110</v>
      </c>
      <c r="B181" s="183" t="s">
        <v>185</v>
      </c>
      <c r="C181" s="132" t="s">
        <v>168</v>
      </c>
      <c r="D181" s="131" t="s">
        <v>34</v>
      </c>
      <c r="E181" s="103">
        <v>1</v>
      </c>
      <c r="F181" s="189"/>
      <c r="G181" s="45" t="str">
        <f t="shared" si="31"/>
        <v xml:space="preserve">  </v>
      </c>
      <c r="I181" s="135"/>
    </row>
    <row r="182" spans="1:9" s="28" customFormat="1" ht="66">
      <c r="A182" s="133" t="s">
        <v>249</v>
      </c>
      <c r="B182" s="180" t="s">
        <v>250</v>
      </c>
      <c r="C182" s="132"/>
      <c r="D182" s="141"/>
      <c r="E182" s="103"/>
      <c r="F182" s="79"/>
      <c r="G182" s="45" t="str">
        <f t="shared" si="31"/>
        <v xml:space="preserve">  </v>
      </c>
      <c r="I182" s="135"/>
    </row>
    <row r="183" spans="1:9" s="28" customFormat="1">
      <c r="A183" s="133"/>
      <c r="B183" s="181"/>
      <c r="C183" s="131"/>
      <c r="D183" s="78"/>
      <c r="E183" s="103"/>
      <c r="F183" s="79"/>
      <c r="G183" s="173" t="str">
        <f t="shared" si="31"/>
        <v xml:space="preserve">  </v>
      </c>
      <c r="I183" s="135"/>
    </row>
    <row r="184" spans="1:9" s="28" customFormat="1">
      <c r="A184" s="21" t="s">
        <v>111</v>
      </c>
      <c r="B184" s="183" t="s">
        <v>138</v>
      </c>
      <c r="C184" s="132" t="s">
        <v>168</v>
      </c>
      <c r="D184" s="131" t="s">
        <v>21</v>
      </c>
      <c r="E184" s="103">
        <v>1</v>
      </c>
      <c r="F184" s="189"/>
      <c r="G184" s="173" t="str">
        <f t="shared" ref="G184:G185" si="32">IF(OR(E184=0,F184=0),"  ",SUM(E184*F184))</f>
        <v xml:space="preserve">  </v>
      </c>
      <c r="I184" s="135"/>
    </row>
    <row r="185" spans="1:9" s="28" customFormat="1">
      <c r="A185" s="133"/>
      <c r="B185" s="184" t="s">
        <v>139</v>
      </c>
      <c r="C185" s="131"/>
      <c r="D185" s="78"/>
      <c r="E185" s="103"/>
      <c r="F185" s="79"/>
      <c r="G185" s="45" t="str">
        <f t="shared" si="32"/>
        <v xml:space="preserve">  </v>
      </c>
      <c r="I185" s="135"/>
    </row>
    <row r="186" spans="1:9" s="28" customFormat="1">
      <c r="A186" s="111"/>
      <c r="B186" s="184"/>
      <c r="C186" s="131"/>
      <c r="D186" s="78"/>
      <c r="E186" s="103"/>
      <c r="F186" s="79"/>
      <c r="G186" s="45"/>
      <c r="I186" s="135"/>
    </row>
    <row r="187" spans="1:9" s="28" customFormat="1" ht="39.6">
      <c r="A187" s="111"/>
      <c r="B187" s="187" t="s">
        <v>108</v>
      </c>
      <c r="C187" s="131"/>
      <c r="D187" s="14"/>
      <c r="E187" s="103"/>
      <c r="F187" s="79"/>
      <c r="G187" s="45" t="str">
        <f t="shared" ref="G187" si="33">IF(OR(E187=0,F187=0),"  ",SUM(E187*F187))</f>
        <v xml:space="preserve">  </v>
      </c>
      <c r="I187" s="135"/>
    </row>
    <row r="188" spans="1:9" s="28" customFormat="1">
      <c r="A188" s="111"/>
      <c r="B188" s="180" t="s">
        <v>251</v>
      </c>
      <c r="C188" s="86"/>
      <c r="D188" s="14" t="s">
        <v>35</v>
      </c>
      <c r="E188" s="101">
        <v>3</v>
      </c>
      <c r="F188" s="190"/>
      <c r="G188" s="45" t="str">
        <f t="shared" ref="G188:G189" si="34">IF(OR(E188=0,F188=0),"  ",SUM(E188*F188))</f>
        <v xml:space="preserve">  </v>
      </c>
      <c r="I188" s="135"/>
    </row>
    <row r="189" spans="1:9" s="28" customFormat="1">
      <c r="A189" s="111"/>
      <c r="B189" s="180" t="s">
        <v>252</v>
      </c>
      <c r="C189" s="86"/>
      <c r="D189" s="138" t="s">
        <v>34</v>
      </c>
      <c r="E189" s="101">
        <v>2</v>
      </c>
      <c r="F189" s="190"/>
      <c r="G189" s="45" t="str">
        <f t="shared" si="34"/>
        <v xml:space="preserve">  </v>
      </c>
      <c r="I189" s="135"/>
    </row>
    <row r="190" spans="1:9" s="28" customFormat="1">
      <c r="A190" s="111"/>
      <c r="B190" s="180"/>
      <c r="C190" s="132"/>
      <c r="D190" s="138"/>
      <c r="E190" s="101"/>
      <c r="F190" s="79"/>
      <c r="G190" s="45" t="str">
        <f t="shared" ref="G190" si="35">IF(OR(E190=0,F190=0),"  ",SUM(E190*F190))</f>
        <v xml:space="preserve">  </v>
      </c>
      <c r="I190" s="135"/>
    </row>
    <row r="191" spans="1:9" s="28" customFormat="1">
      <c r="A191" s="60"/>
      <c r="B191" s="188" t="s">
        <v>253</v>
      </c>
      <c r="C191" s="85"/>
      <c r="D191" s="62"/>
      <c r="E191" s="102"/>
      <c r="F191" s="63"/>
      <c r="G191" s="63"/>
      <c r="I191" s="135"/>
    </row>
    <row r="192" spans="1:9" s="28" customFormat="1">
      <c r="A192" s="133"/>
      <c r="B192" s="180"/>
      <c r="C192" s="131"/>
      <c r="D192" s="134"/>
      <c r="E192" s="103"/>
      <c r="F192" s="79"/>
      <c r="G192" s="45"/>
      <c r="I192" s="135"/>
    </row>
    <row r="193" spans="1:9" s="28" customFormat="1" ht="12.75" customHeight="1">
      <c r="A193" s="140" t="s">
        <v>133</v>
      </c>
      <c r="B193" s="185" t="s">
        <v>127</v>
      </c>
      <c r="C193" s="132" t="s">
        <v>154</v>
      </c>
      <c r="D193" s="132" t="s">
        <v>21</v>
      </c>
      <c r="E193" s="101">
        <v>1</v>
      </c>
      <c r="F193" s="191"/>
      <c r="G193" s="45" t="str">
        <f t="shared" ref="G193:G194" si="36">IF(OR(E193=0,F193=0),"  ",SUM(E193*F193))</f>
        <v xml:space="preserve">  </v>
      </c>
      <c r="I193" s="135"/>
    </row>
    <row r="194" spans="1:9" s="28" customFormat="1" ht="57" customHeight="1">
      <c r="A194" s="133" t="s">
        <v>254</v>
      </c>
      <c r="B194" s="180" t="s">
        <v>258</v>
      </c>
      <c r="C194" s="131"/>
      <c r="D194" s="134"/>
      <c r="E194" s="103"/>
      <c r="F194" s="79"/>
      <c r="G194" s="45" t="str">
        <f t="shared" si="36"/>
        <v xml:space="preserve">  </v>
      </c>
      <c r="I194" s="135"/>
    </row>
    <row r="195" spans="1:9" s="28" customFormat="1">
      <c r="A195" s="133"/>
      <c r="B195" s="130"/>
      <c r="C195" s="131"/>
      <c r="D195" s="134"/>
      <c r="E195" s="103"/>
      <c r="F195" s="79"/>
      <c r="G195" s="45"/>
      <c r="I195" s="135"/>
    </row>
    <row r="196" spans="1:9" s="28" customFormat="1" ht="39.6">
      <c r="A196" s="133"/>
      <c r="B196" s="36" t="s">
        <v>107</v>
      </c>
      <c r="C196" s="131"/>
      <c r="D196" s="134"/>
      <c r="E196" s="103"/>
      <c r="F196" s="79"/>
      <c r="G196" s="45" t="str">
        <f t="shared" ref="G196:G198" si="37">IF(OR(E196=0,F196=0),"  ",SUM(E196*F196))</f>
        <v xml:space="preserve">  </v>
      </c>
      <c r="I196" s="135"/>
    </row>
    <row r="197" spans="1:9" s="28" customFormat="1">
      <c r="A197" s="133"/>
      <c r="B197" s="130" t="s">
        <v>128</v>
      </c>
      <c r="C197" s="131"/>
      <c r="D197" s="134" t="s">
        <v>35</v>
      </c>
      <c r="E197" s="103">
        <v>8</v>
      </c>
      <c r="F197" s="191"/>
      <c r="G197" s="45" t="str">
        <f t="shared" si="37"/>
        <v xml:space="preserve">  </v>
      </c>
      <c r="I197" s="135"/>
    </row>
    <row r="198" spans="1:9" s="28" customFormat="1">
      <c r="A198" s="133"/>
      <c r="B198" s="130" t="s">
        <v>146</v>
      </c>
      <c r="C198" s="131"/>
      <c r="D198" s="134" t="s">
        <v>35</v>
      </c>
      <c r="E198" s="103">
        <v>8</v>
      </c>
      <c r="F198" s="191"/>
      <c r="G198" s="45" t="str">
        <f t="shared" si="37"/>
        <v xml:space="preserve">  </v>
      </c>
      <c r="I198" s="135"/>
    </row>
    <row r="199" spans="1:9" s="28" customFormat="1" ht="13.8" thickBot="1">
      <c r="A199" s="133"/>
      <c r="B199" s="130"/>
      <c r="C199" s="131"/>
      <c r="D199" s="138"/>
      <c r="E199" s="103"/>
      <c r="F199" s="79"/>
      <c r="G199" s="45"/>
      <c r="I199" s="135"/>
    </row>
    <row r="200" spans="1:9" s="28" customFormat="1" ht="18.75" customHeight="1" thickBot="1">
      <c r="A200" s="54" t="s">
        <v>7</v>
      </c>
      <c r="B200" s="55" t="s">
        <v>255</v>
      </c>
      <c r="C200" s="84"/>
      <c r="D200" s="56"/>
      <c r="E200" s="57"/>
      <c r="F200" s="58"/>
      <c r="G200" s="58"/>
      <c r="I200" s="135"/>
    </row>
    <row r="201" spans="1:9" s="28" customFormat="1">
      <c r="A201" s="41"/>
      <c r="B201" s="36"/>
      <c r="C201" s="86"/>
      <c r="D201" s="14"/>
      <c r="E201" s="12"/>
      <c r="F201" s="44"/>
      <c r="G201" s="45" t="str">
        <f t="shared" ref="G201:G210" si="38">IF(OR(E201=0,F201=0),"  ",SUM(E201*F201))</f>
        <v xml:space="preserve">  </v>
      </c>
      <c r="I201" s="135"/>
    </row>
    <row r="202" spans="1:9" s="28" customFormat="1" ht="26.4">
      <c r="A202" s="41"/>
      <c r="B202" s="36" t="s">
        <v>256</v>
      </c>
      <c r="C202" s="86"/>
      <c r="D202" s="14"/>
      <c r="E202" s="12"/>
      <c r="F202" s="44"/>
      <c r="G202" s="45" t="str">
        <f t="shared" si="38"/>
        <v xml:space="preserve">  </v>
      </c>
      <c r="I202" s="135"/>
    </row>
    <row r="203" spans="1:9" s="28" customFormat="1">
      <c r="A203" s="41"/>
      <c r="B203" s="32" t="str">
        <f>$B$30</f>
        <v>VĚTRÁNÍ KUCHYNĚ A JÍDELNY (ZAŘÍZENÍ č. 1)</v>
      </c>
      <c r="C203" s="86"/>
      <c r="D203" s="14" t="s">
        <v>21</v>
      </c>
      <c r="E203" s="12">
        <v>1</v>
      </c>
      <c r="F203" s="190"/>
      <c r="G203" s="45" t="str">
        <f t="shared" si="38"/>
        <v xml:space="preserve">  </v>
      </c>
      <c r="I203" s="135"/>
    </row>
    <row r="204" spans="1:9" s="28" customFormat="1">
      <c r="A204" s="41"/>
      <c r="B204" s="32" t="str">
        <f>$B$77</f>
        <v>ODVLHČOVÁNÍ PROSTOR 1. PP (ZAŘÍZENÍ č. 2)</v>
      </c>
      <c r="C204" s="86"/>
      <c r="D204" s="14" t="s">
        <v>21</v>
      </c>
      <c r="E204" s="12">
        <v>1</v>
      </c>
      <c r="F204" s="190"/>
      <c r="G204" s="45" t="str">
        <f t="shared" si="38"/>
        <v xml:space="preserve">  </v>
      </c>
      <c r="I204" s="135"/>
    </row>
    <row r="205" spans="1:9" s="28" customFormat="1">
      <c r="A205" s="41"/>
      <c r="B205" s="32" t="str">
        <f>$B$159</f>
        <v>VĚTRÁNÍ ŠKOLNÍCH TŘÍD (ZAŘÍZENÍ č. 3)</v>
      </c>
      <c r="C205" s="86"/>
      <c r="D205" s="14" t="s">
        <v>21</v>
      </c>
      <c r="E205" s="12"/>
      <c r="F205" s="104" t="s">
        <v>270</v>
      </c>
      <c r="G205" s="45"/>
      <c r="I205" s="135"/>
    </row>
    <row r="206" spans="1:9" s="28" customFormat="1">
      <c r="A206" s="41"/>
      <c r="B206" s="32" t="str">
        <f>$B$179</f>
        <v>VĚTRÁNÍ SOCIÁLNÍCH ZAŘÍZENÍ (ZAŘÍZENÍ č. 4)</v>
      </c>
      <c r="C206" s="86"/>
      <c r="D206" s="14" t="s">
        <v>21</v>
      </c>
      <c r="E206" s="12">
        <v>1</v>
      </c>
      <c r="F206" s="190"/>
      <c r="G206" s="45" t="str">
        <f t="shared" si="38"/>
        <v xml:space="preserve">  </v>
      </c>
      <c r="I206" s="135"/>
    </row>
    <row r="207" spans="1:9" s="28" customFormat="1">
      <c r="A207" s="41"/>
      <c r="B207" s="32" t="str">
        <f>$B$191</f>
        <v>ZDROJ CHADU PRO VZDUCHOTECHNICKOU JEDNOTKU (ZAŘÍZENÍ č. 5)</v>
      </c>
      <c r="C207" s="86"/>
      <c r="D207" s="14" t="s">
        <v>21</v>
      </c>
      <c r="E207" s="12">
        <v>1</v>
      </c>
      <c r="F207" s="190"/>
      <c r="G207" s="45" t="str">
        <f t="shared" si="38"/>
        <v xml:space="preserve">  </v>
      </c>
      <c r="I207" s="135"/>
    </row>
    <row r="208" spans="1:9" s="28" customFormat="1">
      <c r="A208" s="165"/>
      <c r="B208" s="166" t="s">
        <v>259</v>
      </c>
      <c r="C208" s="167"/>
      <c r="D208" s="163" t="s">
        <v>21</v>
      </c>
      <c r="E208" s="168">
        <v>1</v>
      </c>
      <c r="F208" s="192"/>
      <c r="G208" s="154" t="str">
        <f t="shared" si="38"/>
        <v xml:space="preserve">  </v>
      </c>
      <c r="I208" s="135"/>
    </row>
    <row r="209" spans="1:9" s="28" customFormat="1">
      <c r="A209" s="41"/>
      <c r="B209" s="169" t="s">
        <v>257</v>
      </c>
      <c r="C209" s="86"/>
      <c r="D209" s="164"/>
      <c r="E209" s="170"/>
      <c r="F209" s="44"/>
      <c r="G209" s="45"/>
      <c r="I209" s="135"/>
    </row>
    <row r="210" spans="1:9" s="28" customFormat="1" ht="13.8" thickBot="1">
      <c r="A210" s="41"/>
      <c r="B210" s="32"/>
      <c r="C210" s="86"/>
      <c r="D210" s="14"/>
      <c r="E210" s="12"/>
      <c r="F210" s="44"/>
      <c r="G210" s="45" t="str">
        <f t="shared" si="38"/>
        <v xml:space="preserve">  </v>
      </c>
      <c r="I210" s="135"/>
    </row>
    <row r="211" spans="1:9" s="109" customFormat="1" ht="20.100000000000001" customHeight="1" thickBot="1">
      <c r="A211" s="54" t="s">
        <v>8</v>
      </c>
      <c r="B211" s="55" t="s">
        <v>22</v>
      </c>
      <c r="C211" s="84"/>
      <c r="D211" s="56"/>
      <c r="E211" s="57"/>
      <c r="F211" s="58"/>
      <c r="G211" s="58"/>
      <c r="I211" s="136"/>
    </row>
    <row r="212" spans="1:9" s="109" customFormat="1">
      <c r="A212" s="42"/>
      <c r="B212" s="16"/>
      <c r="C212" s="81"/>
      <c r="D212" s="13"/>
      <c r="E212" s="25"/>
      <c r="F212" s="51"/>
      <c r="G212" s="45" t="str">
        <f t="shared" ref="G212:G223" si="39">IF(OR(E212=0,F212=0),"  ",SUM(E212*F212))</f>
        <v xml:space="preserve">  </v>
      </c>
      <c r="I212" s="136"/>
    </row>
    <row r="213" spans="1:9" s="109" customFormat="1">
      <c r="A213" s="43"/>
      <c r="B213" s="17" t="s">
        <v>13</v>
      </c>
      <c r="C213" s="87"/>
      <c r="D213" s="13" t="s">
        <v>12</v>
      </c>
      <c r="E213" s="175">
        <v>8</v>
      </c>
      <c r="F213" s="193"/>
      <c r="G213" s="45" t="str">
        <f t="shared" si="39"/>
        <v xml:space="preserve">  </v>
      </c>
      <c r="I213" s="136"/>
    </row>
    <row r="214" spans="1:9" s="109" customFormat="1">
      <c r="A214" s="33"/>
      <c r="B214" s="129" t="s">
        <v>14</v>
      </c>
      <c r="C214" s="88"/>
      <c r="D214" s="13" t="s">
        <v>12</v>
      </c>
      <c r="E214" s="175">
        <v>4</v>
      </c>
      <c r="F214" s="193"/>
      <c r="G214" s="45" t="str">
        <f t="shared" si="39"/>
        <v xml:space="preserve">  </v>
      </c>
      <c r="I214" s="136"/>
    </row>
    <row r="215" spans="1:9" s="109" customFormat="1">
      <c r="A215" s="33"/>
      <c r="B215" s="17" t="s">
        <v>15</v>
      </c>
      <c r="C215" s="87"/>
      <c r="D215" s="13" t="s">
        <v>12</v>
      </c>
      <c r="E215" s="175">
        <v>2</v>
      </c>
      <c r="F215" s="193"/>
      <c r="G215" s="45" t="str">
        <f t="shared" si="39"/>
        <v xml:space="preserve">  </v>
      </c>
      <c r="I215" s="136"/>
    </row>
    <row r="216" spans="1:9" s="109" customFormat="1">
      <c r="A216" s="33"/>
      <c r="B216" s="129" t="s">
        <v>16</v>
      </c>
      <c r="C216" s="88"/>
      <c r="D216" s="13" t="s">
        <v>12</v>
      </c>
      <c r="E216" s="175">
        <v>2</v>
      </c>
      <c r="F216" s="193"/>
      <c r="G216" s="45" t="str">
        <f t="shared" si="39"/>
        <v xml:space="preserve">  </v>
      </c>
      <c r="I216" s="136"/>
    </row>
    <row r="217" spans="1:9" s="109" customFormat="1">
      <c r="A217" s="33"/>
      <c r="B217" s="17" t="s">
        <v>17</v>
      </c>
      <c r="C217" s="87"/>
      <c r="D217" s="13" t="s">
        <v>12</v>
      </c>
      <c r="E217" s="175">
        <v>8</v>
      </c>
      <c r="F217" s="193"/>
      <c r="G217" s="45" t="str">
        <f t="shared" si="39"/>
        <v xml:space="preserve">  </v>
      </c>
      <c r="I217" s="136"/>
    </row>
    <row r="218" spans="1:9" s="109" customFormat="1">
      <c r="A218" s="33"/>
      <c r="B218" s="129" t="s">
        <v>18</v>
      </c>
      <c r="C218" s="88"/>
      <c r="D218" s="13" t="s">
        <v>12</v>
      </c>
      <c r="E218" s="175">
        <v>16</v>
      </c>
      <c r="F218" s="193"/>
      <c r="G218" s="45" t="str">
        <f t="shared" si="39"/>
        <v xml:space="preserve">  </v>
      </c>
      <c r="I218" s="136"/>
    </row>
    <row r="219" spans="1:9" s="109" customFormat="1">
      <c r="A219" s="33"/>
      <c r="B219" s="17" t="s">
        <v>19</v>
      </c>
      <c r="C219" s="87"/>
      <c r="D219" s="13" t="s">
        <v>12</v>
      </c>
      <c r="E219" s="175">
        <v>24</v>
      </c>
      <c r="F219" s="193"/>
      <c r="G219" s="45" t="str">
        <f t="shared" si="39"/>
        <v xml:space="preserve">  </v>
      </c>
      <c r="I219" s="136"/>
    </row>
    <row r="220" spans="1:9" s="109" customFormat="1" ht="13.8" thickBot="1">
      <c r="A220" s="33"/>
      <c r="B220" s="17"/>
      <c r="C220" s="87"/>
      <c r="D220" s="13"/>
      <c r="E220" s="24"/>
      <c r="F220" s="51"/>
      <c r="G220" s="45" t="str">
        <f t="shared" si="39"/>
        <v xml:space="preserve">  </v>
      </c>
      <c r="I220" s="136"/>
    </row>
    <row r="221" spans="1:9" s="28" customFormat="1" ht="20.100000000000001" customHeight="1" thickBot="1">
      <c r="A221" s="54" t="s">
        <v>9</v>
      </c>
      <c r="B221" s="55" t="s">
        <v>11</v>
      </c>
      <c r="C221" s="84"/>
      <c r="D221" s="56"/>
      <c r="E221" s="57"/>
      <c r="F221" s="58"/>
      <c r="G221" s="58"/>
      <c r="I221" s="135"/>
    </row>
    <row r="222" spans="1:9" s="28" customFormat="1" ht="39.6">
      <c r="A222" s="20"/>
      <c r="B222" s="15" t="s">
        <v>20</v>
      </c>
      <c r="C222" s="89"/>
      <c r="D222" s="18" t="s">
        <v>12</v>
      </c>
      <c r="E222" s="24">
        <v>0</v>
      </c>
      <c r="F222" s="44"/>
      <c r="G222" s="45" t="str">
        <f t="shared" si="39"/>
        <v xml:space="preserve">  </v>
      </c>
      <c r="I222" s="135"/>
    </row>
    <row r="223" spans="1:9" s="28" customFormat="1" ht="13.8" thickBot="1">
      <c r="A223" s="20"/>
      <c r="B223" s="10"/>
      <c r="C223" s="90"/>
      <c r="D223" s="34"/>
      <c r="E223" s="24"/>
      <c r="F223" s="44"/>
      <c r="G223" s="45" t="str">
        <f t="shared" si="39"/>
        <v xml:space="preserve">  </v>
      </c>
      <c r="I223" s="135"/>
    </row>
    <row r="224" spans="1:9" s="28" customFormat="1" ht="20.100000000000001" customHeight="1" thickBot="1">
      <c r="A224" s="54" t="s">
        <v>10</v>
      </c>
      <c r="B224" s="55" t="s">
        <v>25</v>
      </c>
      <c r="C224" s="84"/>
      <c r="D224" s="56"/>
      <c r="E224" s="57"/>
      <c r="F224" s="58"/>
      <c r="G224" s="58"/>
      <c r="H224" s="110"/>
      <c r="I224" s="135"/>
    </row>
    <row r="225" spans="1:9" s="28" customFormat="1">
      <c r="A225" s="20"/>
      <c r="B225" s="15" t="s">
        <v>26</v>
      </c>
      <c r="C225" s="91"/>
      <c r="D225" s="18" t="s">
        <v>24</v>
      </c>
      <c r="E225" s="194"/>
      <c r="F225" s="44"/>
      <c r="G225" s="45" t="str">
        <f>IF(SUM($G$29:$G$223)=0,"  ",ROUND(0.01*E225*SUM($G$29:$G$223),0))</f>
        <v xml:space="preserve">  </v>
      </c>
      <c r="I225" s="135"/>
    </row>
    <row r="226" spans="1:9" s="28" customFormat="1">
      <c r="A226" s="20"/>
      <c r="B226" s="114" t="s">
        <v>39</v>
      </c>
      <c r="C226" s="91"/>
      <c r="D226" s="95" t="s">
        <v>24</v>
      </c>
      <c r="E226" s="195"/>
      <c r="F226" s="113"/>
      <c r="G226" s="45" t="str">
        <f>IF(SUM($G$29:$G$223)=0,"  ",ROUND(0.01*E226*SUM($G$29:$G$223),0))</f>
        <v xml:space="preserve">  </v>
      </c>
      <c r="I226" s="135"/>
    </row>
    <row r="227" spans="1:9" s="28" customFormat="1" ht="13.8" thickBot="1">
      <c r="A227" s="20"/>
      <c r="B227" s="10"/>
      <c r="C227" s="91"/>
      <c r="D227" s="26"/>
      <c r="E227" s="97"/>
      <c r="F227" s="52"/>
      <c r="G227" s="45"/>
      <c r="I227" s="135"/>
    </row>
    <row r="228" spans="1:9" s="28" customFormat="1" ht="20.100000000000001" customHeight="1" thickBot="1">
      <c r="A228" s="54"/>
      <c r="B228" s="55" t="s">
        <v>23</v>
      </c>
      <c r="C228" s="84"/>
      <c r="D228" s="56"/>
      <c r="E228" s="57"/>
      <c r="F228" s="58"/>
      <c r="G228" s="58" t="str">
        <f>IF(SUM($G$29:$G$223)=0,"  ",SUM(G29:G227))</f>
        <v xml:space="preserve">  </v>
      </c>
      <c r="I228" s="135"/>
    </row>
    <row r="229" spans="1:9" s="28" customFormat="1" ht="13.8" thickBot="1">
      <c r="A229" s="20"/>
      <c r="B229" s="10"/>
      <c r="C229" s="91"/>
      <c r="D229" s="26"/>
      <c r="E229" s="24"/>
      <c r="F229" s="52"/>
      <c r="G229" s="45"/>
      <c r="I229" s="135"/>
    </row>
    <row r="230" spans="1:9" s="28" customFormat="1" ht="20.100000000000001" customHeight="1" thickBot="1">
      <c r="A230" s="54" t="s">
        <v>148</v>
      </c>
      <c r="B230" s="55" t="s">
        <v>27</v>
      </c>
      <c r="C230" s="84"/>
      <c r="D230" s="56" t="s">
        <v>24</v>
      </c>
      <c r="E230" s="57">
        <v>21</v>
      </c>
      <c r="F230" s="58"/>
      <c r="G230" s="58" t="str">
        <f>IF(SUM($G$29:$G$223)=0,"  ",ROUND(G228*E230*0.01,0))</f>
        <v xml:space="preserve">  </v>
      </c>
      <c r="I230" s="135"/>
    </row>
    <row r="231" spans="1:9" s="28" customFormat="1" ht="13.8" thickBot="1">
      <c r="A231" s="23"/>
      <c r="B231" s="8"/>
      <c r="C231" s="92"/>
      <c r="D231" s="35"/>
      <c r="E231" s="98"/>
      <c r="F231" s="49"/>
      <c r="G231" s="50"/>
      <c r="I231" s="135"/>
    </row>
    <row r="232" spans="1:9" s="28" customFormat="1" ht="20.100000000000001" customHeight="1" thickBot="1">
      <c r="A232" s="27"/>
      <c r="B232" s="172" t="s">
        <v>28</v>
      </c>
      <c r="C232" s="93"/>
      <c r="D232" s="19"/>
      <c r="E232" s="99"/>
      <c r="F232" s="53"/>
      <c r="G232" s="171" t="str">
        <f>IF(SUM($G$29:$G$223)=0,"  ",G228+G230)</f>
        <v xml:space="preserve">  </v>
      </c>
      <c r="I232" s="135"/>
    </row>
  </sheetData>
  <mergeCells count="8">
    <mergeCell ref="A6:G6"/>
    <mergeCell ref="A5:G5"/>
    <mergeCell ref="F2:G3"/>
    <mergeCell ref="F1:G1"/>
    <mergeCell ref="B2:D2"/>
    <mergeCell ref="B3:D3"/>
    <mergeCell ref="E2:E3"/>
    <mergeCell ref="B1:D1"/>
  </mergeCells>
  <phoneticPr fontId="2" type="noConversion"/>
  <printOptions horizontalCentered="1"/>
  <pageMargins left="0.19685039370078741" right="0.19685039370078741" top="0.59055118110236227" bottom="0.59055118110236227" header="0.51181102362204722" footer="0.31496062992125984"/>
  <pageSetup paperSize="9" scale="75" firstPageNumber="4" fitToHeight="19" orientation="portrait" useFirstPageNumber="1" r:id="rId1"/>
  <headerFooter alignWithMargins="0">
    <oddFooter>&amp;C&amp;P&amp;R1119-2-VZT-6</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Podmínky</vt:lpstr>
      <vt:lpstr>Položky</vt:lpstr>
      <vt:lpstr>Podmínky!Názvy_tisku</vt:lpstr>
      <vt:lpstr>Položky!Názvy_tisku</vt:lpstr>
      <vt:lpstr>Podmínky!Oblast_tisku</vt:lpstr>
      <vt:lpstr>Položky!Oblast_tisku</vt:lpstr>
    </vt:vector>
  </TitlesOfParts>
  <Company>Tebodin Czech Republic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Kateřina Hübnerová</dc:creator>
  <cp:lastModifiedBy>Zdeněk Konečný</cp:lastModifiedBy>
  <cp:lastPrinted>2020-03-04T13:16:30Z</cp:lastPrinted>
  <dcterms:created xsi:type="dcterms:W3CDTF">2004-01-23T15:01:51Z</dcterms:created>
  <dcterms:modified xsi:type="dcterms:W3CDTF">2020-06-16T05:30:33Z</dcterms:modified>
</cp:coreProperties>
</file>